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7650" tabRatio="991" firstSheet="7" activeTab="10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</sheets>
  <definedNames>
    <definedName name="_xlnm.Print_Area" localSheetId="6">APROVECHAMIENTOS!$A$1:$I$12</definedName>
    <definedName name="_xlnm.Print_Area" localSheetId="4">DERECHOS!$A$1:$I$9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1">#REF!</definedName>
    <definedName name="_xlnm.Databas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8" l="1"/>
  <c r="J11" i="3" l="1"/>
  <c r="J12" i="3"/>
  <c r="J13" i="3"/>
  <c r="J14" i="3"/>
  <c r="J15" i="3"/>
  <c r="J16" i="3"/>
  <c r="J17" i="3"/>
  <c r="J18" i="3"/>
  <c r="J19" i="3"/>
  <c r="J20" i="3"/>
  <c r="J9" i="20" l="1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J8" i="1" l="1"/>
  <c r="H9" i="20" l="1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I8" i="14" l="1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10" i="3" l="1"/>
  <c r="I8" i="3" s="1"/>
  <c r="I21" i="2" l="1"/>
  <c r="I10" i="2"/>
  <c r="I8" i="2" l="1"/>
  <c r="I9" i="1" s="1"/>
  <c r="I8" i="1" s="1"/>
  <c r="H11" i="3" l="1"/>
  <c r="H12" i="3"/>
  <c r="H8" i="13" l="1"/>
  <c r="G8" i="8" l="1"/>
  <c r="H8" i="8" l="1"/>
  <c r="H7" i="20" l="1"/>
  <c r="G7" i="20"/>
  <c r="F7" i="20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H8" i="14" l="1"/>
  <c r="H10" i="12" s="1"/>
  <c r="H8" i="2"/>
  <c r="H9" i="1" s="1"/>
  <c r="H10" i="3"/>
  <c r="H8" i="3" s="1"/>
  <c r="G21" i="2"/>
  <c r="H8" i="12" l="1"/>
  <c r="H10" i="1" s="1"/>
  <c r="H8" i="1" s="1"/>
  <c r="G7" i="10"/>
  <c r="G22" i="14"/>
  <c r="G17" i="14"/>
  <c r="G13" i="14"/>
  <c r="G10" i="14"/>
  <c r="G6" i="14"/>
  <c r="G8" i="13"/>
  <c r="G9" i="12" s="1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G8" i="14"/>
  <c r="G10" i="12" s="1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10" i="2" l="1"/>
  <c r="F21" i="2"/>
  <c r="F10" i="3"/>
  <c r="F8" i="13"/>
  <c r="F9" i="12" s="1"/>
  <c r="F10" i="14"/>
  <c r="F8" i="14" l="1"/>
  <c r="F10" i="12" s="1"/>
  <c r="F8" i="12" s="1"/>
  <c r="F10" i="1" s="1"/>
  <c r="F8" i="2"/>
  <c r="F9" i="1" s="1"/>
  <c r="F8" i="3"/>
  <c r="F8" i="1" l="1"/>
  <c r="B10" i="14"/>
  <c r="C10" i="14"/>
  <c r="D10" i="14"/>
  <c r="E10" i="14"/>
  <c r="B8" i="14" l="1"/>
  <c r="C8" i="14"/>
  <c r="D8" i="14"/>
  <c r="E8" i="14"/>
  <c r="B8" i="13"/>
  <c r="C8" i="13"/>
  <c r="D8" i="13"/>
  <c r="E8" i="13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D8" i="2"/>
  <c r="D9" i="1" s="1"/>
  <c r="D8" i="1" s="1"/>
  <c r="E8" i="2"/>
  <c r="E9" i="1" s="1"/>
  <c r="E8" i="1" s="1"/>
  <c r="C8" i="2"/>
  <c r="C9" i="1" s="1"/>
  <c r="C8" i="1" s="1"/>
</calcChain>
</file>

<file path=xl/sharedStrings.xml><?xml version="1.0" encoding="utf-8"?>
<sst xmlns="http://schemas.openxmlformats.org/spreadsheetml/2006/main" count="143" uniqueCount="77">
  <si>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</si>
  <si>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</si>
  <si>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</si>
  <si>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</si>
  <si>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</si>
  <si>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</si>
  <si>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</si>
  <si>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Fuente: Secretaría de Finanzas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</si>
  <si>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</si>
  <si>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</si>
  <si>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</si>
  <si>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</si>
  <si>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</si>
  <si>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</si>
  <si>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</si>
  <si>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</si>
  <si>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</si>
  <si>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</si>
  <si>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</si>
  <si>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</si>
  <si>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</si>
  <si>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</si>
  <si>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</si>
  <si>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</si>
  <si>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</si>
  <si>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</si>
  <si>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</si>
  <si>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</si>
  <si>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</si>
  <si>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</si>
  <si>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</si>
  <si>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</si>
  <si>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</si>
  <si>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</si>
  <si>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</si>
  <si>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</si>
  <si>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</si>
  <si>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</si>
  <si>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</si>
  <si>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</si>
  <si>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</si>
  <si>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</si>
  <si>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</si>
  <si>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</si>
  <si>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</si>
  <si>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</si>
  <si>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</si>
  <si>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</si>
  <si>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FONDO DE ESTABILIZACIÓN DE LOS INGRESOS DE LAS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</si>
  <si>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</si>
  <si>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</si>
  <si>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</si>
  <si>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</si>
  <si>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</si>
  <si>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</si>
  <si>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</si>
  <si>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</si>
  <si>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</si>
  <si>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</si>
  <si>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para Entidades Federativas y Municipios Productores de Hidrocarburos</t>
  </si>
  <si>
    <t>FONDOS DISTINTOS DE APORTACIONES</t>
  </si>
  <si>
    <t>Aprovechamientos Patrimoniales</t>
  </si>
  <si>
    <t xml:space="preserve">Accesorios de Aprovechamientos </t>
  </si>
  <si>
    <t>Fondo de Estabilización de los Ingresos de las Entidades Federativas</t>
  </si>
  <si>
    <t>Fortalecimientos de Entidades Federativas</t>
  </si>
  <si>
    <t>INGRESOS TOTALES, 2013-2021</t>
  </si>
  <si>
    <t>INGRESOS PROPIOS, 2013-2021</t>
  </si>
  <si>
    <t>IMPUESTOS TOTALES, 2013-2021</t>
  </si>
  <si>
    <t>IMPUESTOS SOBRE NÓMINA, 2013-2021</t>
  </si>
  <si>
    <t>DERECHOS, 2013-2021</t>
  </si>
  <si>
    <t>PRODUCTOS, 2013-2021</t>
  </si>
  <si>
    <t>APROVECHAMIENTOS, 2013-2021</t>
  </si>
  <si>
    <t>INGRESOS FEDERALES, 2013-2021</t>
  </si>
  <si>
    <t>RAMO 28, 2013-2021</t>
  </si>
  <si>
    <t>RAMO 33, 2013-2021</t>
  </si>
  <si>
    <t xml:space="preserve"> ENTIDADES FEDERATIVAS (FEIEF), 2013-2021</t>
  </si>
  <si>
    <t>2013-2021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</si>
</sst>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20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8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</borders>
  <cellStyleXfs count="7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86">
    <xf numFmtId="0" fontId="0" fillId="0" borderId="0" xfId="0"/>
    <xf numFmtId="0" fontId="7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1" fontId="7" fillId="0" borderId="1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indent="1"/>
    </xf>
    <xf numFmtId="0" fontId="7" fillId="0" borderId="5" xfId="0" applyFont="1" applyBorder="1" applyAlignment="1">
      <alignment horizontal="left" vertical="center"/>
    </xf>
    <xf numFmtId="0" fontId="8" fillId="0" borderId="1" xfId="0" applyFont="1" applyBorder="1"/>
    <xf numFmtId="41" fontId="8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41" fontId="7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1" fontId="6" fillId="3" borderId="1" xfId="0" applyNumberFormat="1" applyFont="1" applyFill="1" applyBorder="1" applyAlignment="1">
      <alignment horizontal="center" vertical="center"/>
    </xf>
    <xf numFmtId="0" fontId="8" fillId="0" borderId="1" xfId="4" applyFont="1" applyAlignment="1">
      <alignment horizontal="center" vertical="center"/>
    </xf>
    <xf numFmtId="0" fontId="8" fillId="0" borderId="1" xfId="4" applyFont="1"/>
    <xf numFmtId="0" fontId="8" fillId="0" borderId="1" xfId="4" applyFont="1" applyAlignment="1">
      <alignment horizontal="left" vertical="center"/>
    </xf>
    <xf numFmtId="0" fontId="7" fillId="0" borderId="1" xfId="4" applyFont="1" applyBorder="1" applyAlignment="1">
      <alignment horizontal="left" vertical="center"/>
    </xf>
    <xf numFmtId="41" fontId="7" fillId="0" borderId="1" xfId="4" applyNumberFormat="1" applyFont="1" applyBorder="1" applyAlignment="1">
      <alignment horizontal="center" vertical="center"/>
    </xf>
    <xf numFmtId="41" fontId="7" fillId="0" borderId="1" xfId="4" applyNumberFormat="1" applyFont="1" applyAlignment="1">
      <alignment horizontal="center" vertical="center"/>
    </xf>
    <xf numFmtId="0" fontId="10" fillId="0" borderId="6" xfId="4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41" fontId="6" fillId="5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41" fontId="6" fillId="4" borderId="1" xfId="0" applyNumberFormat="1" applyFont="1" applyFill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/>
    </xf>
    <xf numFmtId="41" fontId="13" fillId="5" borderId="1" xfId="0" applyNumberFormat="1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41" fontId="14" fillId="0" borderId="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41" fontId="14" fillId="0" borderId="8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41" fontId="7" fillId="0" borderId="8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1" fontId="6" fillId="3" borderId="0" xfId="0" applyNumberFormat="1" applyFont="1" applyFill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41" fontId="6" fillId="3" borderId="5" xfId="0" applyNumberFormat="1" applyFont="1" applyFill="1" applyBorder="1" applyAlignment="1">
      <alignment horizontal="center" vertical="center"/>
    </xf>
    <xf numFmtId="41" fontId="14" fillId="0" borderId="1" xfId="0" applyNumberFormat="1" applyFont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41" fontId="7" fillId="0" borderId="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41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3" xfId="4" applyFont="1" applyFill="1" applyBorder="1" applyAlignment="1">
      <alignment horizontal="center" vertical="center" wrapText="1"/>
    </xf>
    <xf numFmtId="41" fontId="7" fillId="0" borderId="5" xfId="4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</cellXfs>
  <cellStyles count="7">
    <cellStyle name="Millares 2" xfId="1"/>
    <cellStyle name="Millares 2 2" xfId="6"/>
    <cellStyle name="Millares 3" xfId="3"/>
    <cellStyle name="Millares 6 2" xfId="5"/>
    <cellStyle name="Normal" xfId="0" builtinId="0"/>
    <cellStyle name="Normal 2" xfId="2"/>
    <cellStyle name="Normal 3" xfId="4"/>
  </cellStyles>
  <dxfs count="0"/>
  <tableStyles count="0" defaultTableStyle="TableStyleMedium9" defaultPivotStyle="PivotStyleLight16"/>
  <colors>
    <mruColors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0</xdr:col>
      <xdr:colOff>695324</xdr:colOff>
      <xdr:row>4</xdr:row>
      <xdr:rowOff>95138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127D1F-C917-49A9-ADD4-2ECD3FEA92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66675"/>
          <a:ext cx="590549" cy="79998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0</xdr:row>
      <xdr:rowOff>81642</xdr:rowOff>
    </xdr:from>
    <xdr:to>
      <xdr:col>0</xdr:col>
      <xdr:colOff>794656</xdr:colOff>
      <xdr:row>4</xdr:row>
      <xdr:rowOff>106023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D79305-8EC3-45B0-B070-8712E089B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81642"/>
          <a:ext cx="590549" cy="79998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0</xdr:col>
      <xdr:colOff>838199</xdr:colOff>
      <xdr:row>4</xdr:row>
      <xdr:rowOff>133238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760ECF-89BF-456D-9B7D-6FBC5137D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90549" cy="79998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590549</xdr:colOff>
      <xdr:row>4</xdr:row>
      <xdr:rowOff>28463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037F9D-0E54-46D4-9181-25614831C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0549" cy="799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44823</xdr:rowOff>
    </xdr:from>
    <xdr:to>
      <xdr:col>0</xdr:col>
      <xdr:colOff>680197</xdr:colOff>
      <xdr:row>4</xdr:row>
      <xdr:rowOff>71605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90AE3-40FC-47E1-BA4E-505C4D000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44823"/>
          <a:ext cx="590549" cy="799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40822</xdr:rowOff>
    </xdr:from>
    <xdr:to>
      <xdr:col>0</xdr:col>
      <xdr:colOff>644977</xdr:colOff>
      <xdr:row>4</xdr:row>
      <xdr:rowOff>65203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1E1CAAB-128D-41A7-B01E-13E1DBB23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40822"/>
          <a:ext cx="590549" cy="7999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5AA41F5-B063-4DD2-99B8-275E4F21A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E3E61-1C23-4C58-A784-D7157A7340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38100</xdr:rowOff>
    </xdr:from>
    <xdr:to>
      <xdr:col>0</xdr:col>
      <xdr:colOff>685799</xdr:colOff>
      <xdr:row>4</xdr:row>
      <xdr:rowOff>66563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B877FD-DF2F-47CF-B98D-3A5BE7858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79998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47625</xdr:rowOff>
    </xdr:from>
    <xdr:to>
      <xdr:col>0</xdr:col>
      <xdr:colOff>771524</xdr:colOff>
      <xdr:row>4</xdr:row>
      <xdr:rowOff>76088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B6072F9-6837-4E0F-BB1C-F8B504A7C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7625"/>
          <a:ext cx="590549" cy="79998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0</xdr:col>
      <xdr:colOff>704849</xdr:colOff>
      <xdr:row>4</xdr:row>
      <xdr:rowOff>85613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8F7C0B0-567B-4B95-9492-9A784ABAB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57150"/>
          <a:ext cx="590549" cy="799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0CCA"/>
    <pageSetUpPr fitToPage="1"/>
  </sheetPr>
  <dimension ref="A1:K13"/>
  <sheetViews>
    <sheetView view="pageBreakPreview" zoomScale="82" zoomScaleNormal="100" zoomScaleSheetLayoutView="82" workbookViewId="0">
      <selection activeCell="J12" sqref="J12"/>
    </sheetView>
  </sheetViews>
  <sheetFormatPr baseColWidth="10" defaultColWidth="9.140625" defaultRowHeight="15" x14ac:dyDescent="0.25"/>
  <cols>
    <col min="1" max="1" width="47.7109375" style="28" customWidth="1"/>
    <col min="2" max="10" width="15.7109375" style="28" customWidth="1"/>
    <col min="11" max="16384" width="9.140625" style="28"/>
  </cols>
  <sheetData>
    <row r="1" spans="1:11" x14ac:dyDescent="0.25">
      <c r="A1" s="27"/>
      <c r="B1" s="27"/>
      <c r="C1" s="27"/>
      <c r="D1" s="27"/>
      <c r="E1" s="27"/>
      <c r="F1" s="27"/>
      <c r="G1" s="63"/>
      <c r="H1" s="66"/>
      <c r="I1" s="73"/>
      <c r="J1" s="78"/>
    </row>
    <row r="2" spans="1:11" ht="15.75" customHeight="1" x14ac:dyDescent="0.25">
      <c r="A2" s="79" t="s">
        <v>3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x14ac:dyDescent="0.25">
      <c r="A3" s="80" t="s">
        <v>65</v>
      </c>
      <c r="B3" s="80"/>
      <c r="C3" s="80"/>
      <c r="D3" s="80"/>
      <c r="E3" s="80"/>
      <c r="F3" s="80"/>
      <c r="G3" s="80"/>
      <c r="H3" s="80"/>
      <c r="I3" s="80"/>
      <c r="J3" s="80"/>
    </row>
    <row r="4" spans="1:11" x14ac:dyDescent="0.25">
      <c r="A4" s="81" t="s">
        <v>4</v>
      </c>
      <c r="B4" s="81"/>
      <c r="C4" s="81"/>
      <c r="D4" s="81"/>
      <c r="E4" s="81"/>
      <c r="F4" s="81"/>
      <c r="G4" s="81"/>
      <c r="H4" s="81"/>
      <c r="I4" s="81"/>
      <c r="J4" s="81"/>
    </row>
    <row r="5" spans="1:11" ht="15.75" thickBot="1" x14ac:dyDescent="0.3">
      <c r="A5" s="27"/>
      <c r="B5" s="27"/>
      <c r="C5" s="27"/>
      <c r="D5" s="27"/>
      <c r="E5" s="27"/>
      <c r="F5" s="27"/>
      <c r="G5" s="63"/>
      <c r="H5" s="66"/>
      <c r="I5" s="73"/>
      <c r="J5" s="78"/>
    </row>
    <row r="6" spans="1:11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v>2017</v>
      </c>
      <c r="G6" s="75">
        <v>2018</v>
      </c>
      <c r="H6" s="75">
        <v>2019</v>
      </c>
      <c r="I6" s="75">
        <v>2020</v>
      </c>
      <c r="J6" s="62">
        <v>2021</v>
      </c>
    </row>
    <row r="7" spans="1:11" ht="9.75" customHeight="1" x14ac:dyDescent="0.25">
      <c r="A7" s="27"/>
      <c r="B7" s="27"/>
      <c r="C7" s="27"/>
      <c r="D7" s="27"/>
      <c r="E7" s="27"/>
      <c r="F7" s="27"/>
      <c r="G7" s="63"/>
      <c r="H7" s="66"/>
      <c r="I7" s="73"/>
      <c r="J7" s="78"/>
    </row>
    <row r="8" spans="1:11" x14ac:dyDescent="0.25">
      <c r="A8" s="41" t="s">
        <v>6</v>
      </c>
      <c r="B8" s="42">
        <f t="shared" ref="B8:F8" si="0">SUM(B9:B12)</f>
        <v>18970504</v>
      </c>
      <c r="C8" s="42">
        <f t="shared" si="0"/>
        <v>20988944</v>
      </c>
      <c r="D8" s="42">
        <f t="shared" si="0"/>
        <v>23044498</v>
      </c>
      <c r="E8" s="42">
        <f t="shared" si="0"/>
        <v>21340828</v>
      </c>
      <c r="F8" s="42">
        <f t="shared" si="0"/>
        <v>22017546.944949999</v>
      </c>
      <c r="G8" s="42">
        <f t="shared" ref="G8:J8" si="1">SUM(G9:G12)</f>
        <v>25667845</v>
      </c>
      <c r="H8" s="42">
        <f t="shared" si="1"/>
        <v>24209471</v>
      </c>
      <c r="I8" s="42">
        <f t="shared" si="1"/>
        <v>23519073.713190001</v>
      </c>
      <c r="J8" s="42">
        <f t="shared" si="1"/>
        <v>22980467</v>
      </c>
      <c r="K8" s="72"/>
    </row>
    <row r="9" spans="1:11" ht="15.6" customHeight="1" x14ac:dyDescent="0.25">
      <c r="A9" s="43" t="s">
        <v>0</v>
      </c>
      <c r="B9" s="44">
        <f>'INGRESOS PROPIOS'!B8</f>
        <v>2319441</v>
      </c>
      <c r="C9" s="44">
        <f>'INGRESOS PROPIOS'!C8</f>
        <v>3071830</v>
      </c>
      <c r="D9" s="44">
        <f>'INGRESOS PROPIOS'!D8</f>
        <v>2988184</v>
      </c>
      <c r="E9" s="44">
        <f>'INGRESOS PROPIOS'!E8</f>
        <v>3029681</v>
      </c>
      <c r="F9" s="44">
        <f>'INGRESOS PROPIOS'!F8</f>
        <v>2383992.9449500004</v>
      </c>
      <c r="G9" s="44">
        <f>'INGRESOS PROPIOS'!G8</f>
        <v>2124212</v>
      </c>
      <c r="H9" s="44">
        <f>'INGRESOS PROPIOS'!H8</f>
        <v>2400779</v>
      </c>
      <c r="I9" s="44">
        <f>'INGRESOS PROPIOS'!I8</f>
        <v>2271324.0460000001</v>
      </c>
      <c r="J9" s="44">
        <f>+'INGRESOS PROPIOS'!J8</f>
        <v>2387824</v>
      </c>
    </row>
    <row r="10" spans="1:11" ht="12.2" customHeight="1" x14ac:dyDescent="0.25">
      <c r="A10" s="45" t="s">
        <v>1</v>
      </c>
      <c r="B10" s="46">
        <f>'INGRESOS FEDERALES'!B8</f>
        <v>16459577</v>
      </c>
      <c r="C10" s="46">
        <f>'INGRESOS FEDERALES'!C8</f>
        <v>16998504</v>
      </c>
      <c r="D10" s="46">
        <f>'INGRESOS FEDERALES'!D8</f>
        <v>18388696</v>
      </c>
      <c r="E10" s="46">
        <f>'INGRESOS FEDERALES'!E8</f>
        <v>18311147</v>
      </c>
      <c r="F10" s="46">
        <f>'INGRESOS FEDERALES'!F8</f>
        <v>19390942</v>
      </c>
      <c r="G10" s="46">
        <f>'INGRESOS FEDERALES'!G8</f>
        <v>22179995</v>
      </c>
      <c r="H10" s="46">
        <f>'INGRESOS FEDERALES'!H8</f>
        <v>21808692</v>
      </c>
      <c r="I10" s="46">
        <f>'INGRESOS FEDERALES'!I8</f>
        <v>21247749.66719</v>
      </c>
      <c r="J10" s="46">
        <f>'INGRESOS FEDERALES'!J8</f>
        <v>20592643</v>
      </c>
    </row>
    <row r="11" spans="1:11" ht="12.2" customHeight="1" x14ac:dyDescent="0.25">
      <c r="A11" s="8" t="s">
        <v>2</v>
      </c>
      <c r="B11" s="59">
        <v>191486</v>
      </c>
      <c r="C11" s="59">
        <v>96670</v>
      </c>
      <c r="D11" s="59">
        <v>1667618</v>
      </c>
      <c r="E11" s="59">
        <v>0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</row>
    <row r="12" spans="1:11" x14ac:dyDescent="0.25">
      <c r="A12" s="10" t="s">
        <v>54</v>
      </c>
      <c r="B12" s="29">
        <v>0</v>
      </c>
      <c r="C12" s="29">
        <v>821940</v>
      </c>
      <c r="D12" s="29">
        <v>0</v>
      </c>
      <c r="E12" s="29">
        <v>0</v>
      </c>
      <c r="F12" s="29">
        <v>242612</v>
      </c>
      <c r="G12" s="29">
        <v>1363638</v>
      </c>
      <c r="H12" s="29">
        <v>0</v>
      </c>
      <c r="I12" s="29">
        <v>0</v>
      </c>
      <c r="J12" s="29">
        <v>0</v>
      </c>
    </row>
    <row r="13" spans="1:11" x14ac:dyDescent="0.25">
      <c r="A13" s="30" t="s">
        <v>7</v>
      </c>
      <c r="B13" s="31"/>
      <c r="C13" s="31"/>
      <c r="D13" s="31"/>
      <c r="E13" s="31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6"/>
  <sheetViews>
    <sheetView zoomScaleNormal="100" zoomScaleSheetLayoutView="115" workbookViewId="0">
      <pane xSplit="1" topLeftCell="B1" activePane="topRight" state="frozen"/>
      <selection pane="topRight" activeCell="L17" sqref="L17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2.140625" style="3" bestFit="1" customWidth="1"/>
    <col min="10" max="10" width="14.8554687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  <c r="F1" s="2"/>
      <c r="G1" s="2"/>
      <c r="H1" s="6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  <c r="F5" s="2"/>
      <c r="G5" s="2"/>
      <c r="H5" s="67"/>
    </row>
    <row r="6" spans="1:10" ht="35.25" customHeight="1" thickBot="1" x14ac:dyDescent="0.3">
      <c r="A6" s="34" t="s">
        <v>5</v>
      </c>
      <c r="B6" s="35">
        <v>2013</v>
      </c>
      <c r="C6" s="35">
        <v>2014</v>
      </c>
      <c r="D6" s="35">
        <v>2015</v>
      </c>
      <c r="E6" s="35">
        <v>2016</v>
      </c>
      <c r="F6" s="35">
        <f>'INGRESOS TOTALES'!F6</f>
        <v>2017</v>
      </c>
      <c r="G6" s="69">
        <f>'INGRESOS TOTALES'!G6</f>
        <v>2018</v>
      </c>
      <c r="H6" s="69">
        <f>'INGRESOS TOTALES'!H6</f>
        <v>2019</v>
      </c>
      <c r="I6" s="69">
        <f>'INGRESOS TOTALES'!I6</f>
        <v>2020</v>
      </c>
      <c r="J6" s="1">
        <f>'INGRESOS TOTALES'!J6</f>
        <v>2021</v>
      </c>
    </row>
    <row r="7" spans="1:10" ht="9.9499999999999993" customHeight="1" x14ac:dyDescent="0.25">
      <c r="A7" s="4"/>
      <c r="B7" s="2"/>
      <c r="C7" s="2"/>
      <c r="D7" s="2"/>
      <c r="E7" s="2"/>
    </row>
    <row r="8" spans="1:10" x14ac:dyDescent="0.25">
      <c r="A8" s="36" t="s">
        <v>6</v>
      </c>
      <c r="B8" s="37">
        <f t="shared" ref="B8:E8" si="0">B9+B10+B13+B16+B17+B21+B22+B25</f>
        <v>6112209</v>
      </c>
      <c r="C8" s="37">
        <f t="shared" si="0"/>
        <v>6459623</v>
      </c>
      <c r="D8" s="37">
        <f t="shared" si="0"/>
        <v>7034059</v>
      </c>
      <c r="E8" s="37">
        <f t="shared" si="0"/>
        <v>7324461</v>
      </c>
      <c r="F8" s="37">
        <f t="shared" ref="F8:G8" si="1">F9+F10+F13+F16+F17+F21+F22+F25</f>
        <v>7754235</v>
      </c>
      <c r="G8" s="37">
        <f t="shared" si="1"/>
        <v>8046079</v>
      </c>
      <c r="H8" s="37">
        <f t="shared" ref="H8:I8" si="2">H9+H10+H13+H16+H17+H21+H22+H25</f>
        <v>8547439</v>
      </c>
      <c r="I8" s="37">
        <f t="shared" si="2"/>
        <v>8910170.4412200004</v>
      </c>
      <c r="J8" s="37">
        <f t="shared" ref="J8" si="3">J9+J10+J13+J16+J17+J21+J22+J25</f>
        <v>9067377</v>
      </c>
    </row>
    <row r="9" spans="1:10" x14ac:dyDescent="0.25">
      <c r="A9" s="16" t="s">
        <v>47</v>
      </c>
      <c r="B9" s="54">
        <v>3391451</v>
      </c>
      <c r="C9" s="54">
        <v>3537600</v>
      </c>
      <c r="D9" s="54">
        <v>3933985</v>
      </c>
      <c r="E9" s="54">
        <v>4069313</v>
      </c>
      <c r="F9" s="54">
        <v>4205385</v>
      </c>
      <c r="G9" s="54">
        <v>4288575</v>
      </c>
      <c r="H9" s="54">
        <v>4483840</v>
      </c>
      <c r="I9" s="54">
        <v>4586764.6931300005</v>
      </c>
      <c r="J9" s="54">
        <v>4719881</v>
      </c>
    </row>
    <row r="10" spans="1:10" x14ac:dyDescent="0.25">
      <c r="A10" s="16" t="s">
        <v>34</v>
      </c>
      <c r="B10" s="54">
        <f t="shared" ref="B10:E10" si="4">B11+B12</f>
        <v>1150508</v>
      </c>
      <c r="C10" s="54">
        <f t="shared" si="4"/>
        <v>1243895</v>
      </c>
      <c r="D10" s="54">
        <f t="shared" si="4"/>
        <v>1355593</v>
      </c>
      <c r="E10" s="54">
        <f t="shared" si="4"/>
        <v>1426952</v>
      </c>
      <c r="F10" s="54">
        <f t="shared" ref="F10:G10" si="5">F11+F12</f>
        <v>1507240</v>
      </c>
      <c r="G10" s="54">
        <f t="shared" si="5"/>
        <v>1572138</v>
      </c>
      <c r="H10" s="54">
        <f t="shared" ref="H10:I10" si="6">H11+H12</f>
        <v>1622431</v>
      </c>
      <c r="I10" s="54">
        <f t="shared" si="6"/>
        <v>1724231.59669</v>
      </c>
      <c r="J10" s="54">
        <f t="shared" ref="J10" si="7">J11+J12</f>
        <v>1811486</v>
      </c>
    </row>
    <row r="11" spans="1:10" x14ac:dyDescent="0.25">
      <c r="A11" s="56" t="s">
        <v>55</v>
      </c>
      <c r="B11" s="40">
        <v>1150508</v>
      </c>
      <c r="C11" s="40">
        <v>1243895</v>
      </c>
      <c r="D11" s="40">
        <v>1355593</v>
      </c>
      <c r="E11" s="40">
        <v>1426952</v>
      </c>
      <c r="F11" s="40">
        <v>1507240</v>
      </c>
      <c r="G11" s="40">
        <v>1553292</v>
      </c>
      <c r="H11" s="40">
        <v>1604740</v>
      </c>
      <c r="I11" s="40">
        <v>1700255.13103</v>
      </c>
      <c r="J11" s="40">
        <v>1794911</v>
      </c>
    </row>
    <row r="12" spans="1:10" x14ac:dyDescent="0.25">
      <c r="A12" s="9" t="s">
        <v>56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18846</v>
      </c>
      <c r="H12" s="6">
        <v>17691</v>
      </c>
      <c r="I12" s="6">
        <v>23976.465660000005</v>
      </c>
      <c r="J12" s="6">
        <v>16575</v>
      </c>
    </row>
    <row r="13" spans="1:10" x14ac:dyDescent="0.25">
      <c r="A13" s="16" t="s">
        <v>35</v>
      </c>
      <c r="B13" s="54">
        <v>548719</v>
      </c>
      <c r="C13" s="54">
        <v>603181</v>
      </c>
      <c r="D13" s="54">
        <v>610952</v>
      </c>
      <c r="E13" s="54">
        <v>640101</v>
      </c>
      <c r="F13" s="54">
        <f>F14+F15</f>
        <v>710789</v>
      </c>
      <c r="G13" s="54">
        <f>G14+G15</f>
        <v>785475</v>
      </c>
      <c r="H13" s="54">
        <f>H14+H15</f>
        <v>903973</v>
      </c>
      <c r="I13" s="54">
        <f>I14+I15</f>
        <v>923873.18200000003</v>
      </c>
      <c r="J13" s="54">
        <f>J14+J15</f>
        <v>911293</v>
      </c>
    </row>
    <row r="14" spans="1:10" x14ac:dyDescent="0.25">
      <c r="A14" s="56" t="s">
        <v>36</v>
      </c>
      <c r="B14" s="40">
        <v>66504</v>
      </c>
      <c r="C14" s="40">
        <v>73114</v>
      </c>
      <c r="D14" s="40">
        <v>74056</v>
      </c>
      <c r="E14" s="40">
        <v>77589</v>
      </c>
      <c r="F14" s="40">
        <v>86158</v>
      </c>
      <c r="G14" s="40">
        <v>95210</v>
      </c>
      <c r="H14" s="40">
        <v>109575</v>
      </c>
      <c r="I14" s="40">
        <v>111988.02800000001</v>
      </c>
      <c r="J14" s="40">
        <v>110463</v>
      </c>
    </row>
    <row r="15" spans="1:10" x14ac:dyDescent="0.25">
      <c r="A15" s="9" t="s">
        <v>37</v>
      </c>
      <c r="B15" s="6">
        <v>482215</v>
      </c>
      <c r="C15" s="6">
        <v>530067</v>
      </c>
      <c r="D15" s="6">
        <v>536896</v>
      </c>
      <c r="E15" s="6">
        <v>562512</v>
      </c>
      <c r="F15" s="6">
        <v>624631</v>
      </c>
      <c r="G15" s="6">
        <v>690265</v>
      </c>
      <c r="H15" s="6">
        <v>794398</v>
      </c>
      <c r="I15" s="6">
        <v>811885.15399999998</v>
      </c>
      <c r="J15" s="6">
        <v>800830</v>
      </c>
    </row>
    <row r="16" spans="1:10" x14ac:dyDescent="0.25">
      <c r="A16" s="16" t="s">
        <v>38</v>
      </c>
      <c r="B16" s="54">
        <v>398379</v>
      </c>
      <c r="C16" s="54">
        <v>432746</v>
      </c>
      <c r="D16" s="54">
        <v>438673</v>
      </c>
      <c r="E16" s="54">
        <v>462144</v>
      </c>
      <c r="F16" s="54">
        <v>508306</v>
      </c>
      <c r="G16" s="54">
        <v>555476</v>
      </c>
      <c r="H16" s="54">
        <v>631798</v>
      </c>
      <c r="I16" s="54">
        <v>654333.83100000001</v>
      </c>
      <c r="J16" s="54">
        <v>648440</v>
      </c>
    </row>
    <row r="17" spans="1:10" x14ac:dyDescent="0.25">
      <c r="A17" s="16" t="s">
        <v>39</v>
      </c>
      <c r="B17" s="54">
        <v>205553</v>
      </c>
      <c r="C17" s="54">
        <v>205970</v>
      </c>
      <c r="D17" s="54">
        <v>243722</v>
      </c>
      <c r="E17" s="54">
        <v>276784</v>
      </c>
      <c r="F17" s="54">
        <f>F18+F19+F20</f>
        <v>354238</v>
      </c>
      <c r="G17" s="54">
        <f>G18+G19+G20</f>
        <v>352629</v>
      </c>
      <c r="H17" s="54">
        <f>H18+H19+H20</f>
        <v>373156</v>
      </c>
      <c r="I17" s="54">
        <f>I18+I19+I20</f>
        <v>461651.95200000005</v>
      </c>
      <c r="J17" s="54">
        <f>J18+J19+J20</f>
        <v>413938</v>
      </c>
    </row>
    <row r="18" spans="1:10" x14ac:dyDescent="0.25">
      <c r="A18" s="56" t="s">
        <v>40</v>
      </c>
      <c r="B18" s="40">
        <v>65581</v>
      </c>
      <c r="C18" s="40">
        <v>71889</v>
      </c>
      <c r="D18" s="40">
        <v>73146</v>
      </c>
      <c r="E18" s="40">
        <v>76454</v>
      </c>
      <c r="F18" s="40">
        <v>80260</v>
      </c>
      <c r="G18" s="40">
        <v>91988</v>
      </c>
      <c r="H18" s="40">
        <v>112476</v>
      </c>
      <c r="I18" s="40">
        <v>129231.24</v>
      </c>
      <c r="J18" s="40">
        <v>127680</v>
      </c>
    </row>
    <row r="19" spans="1:10" x14ac:dyDescent="0.25">
      <c r="A19" s="57" t="s">
        <v>41</v>
      </c>
      <c r="B19" s="51">
        <v>99127</v>
      </c>
      <c r="C19" s="51">
        <v>110861</v>
      </c>
      <c r="D19" s="51">
        <v>112670</v>
      </c>
      <c r="E19" s="51">
        <v>126124</v>
      </c>
      <c r="F19" s="51">
        <v>146077</v>
      </c>
      <c r="G19" s="51">
        <v>163887</v>
      </c>
      <c r="H19" s="51">
        <v>193953</v>
      </c>
      <c r="I19" s="51">
        <v>194864.291</v>
      </c>
      <c r="J19" s="51">
        <v>190657</v>
      </c>
    </row>
    <row r="20" spans="1:10" x14ac:dyDescent="0.25">
      <c r="A20" s="9" t="s">
        <v>42</v>
      </c>
      <c r="B20" s="6">
        <v>40845</v>
      </c>
      <c r="C20" s="6">
        <v>23220</v>
      </c>
      <c r="D20" s="6">
        <v>57906</v>
      </c>
      <c r="E20" s="6">
        <v>74206</v>
      </c>
      <c r="F20" s="6">
        <v>127901</v>
      </c>
      <c r="G20" s="6">
        <v>96754</v>
      </c>
      <c r="H20" s="6">
        <v>66727</v>
      </c>
      <c r="I20" s="6">
        <v>137556.421</v>
      </c>
      <c r="J20" s="6">
        <v>95601</v>
      </c>
    </row>
    <row r="21" spans="1:10" x14ac:dyDescent="0.25">
      <c r="A21" s="16" t="s">
        <v>43</v>
      </c>
      <c r="B21" s="54">
        <v>119855</v>
      </c>
      <c r="C21" s="54">
        <v>130291</v>
      </c>
      <c r="D21" s="54">
        <v>140219</v>
      </c>
      <c r="E21" s="54">
        <v>130579</v>
      </c>
      <c r="F21" s="54">
        <v>130294</v>
      </c>
      <c r="G21" s="54">
        <v>136809</v>
      </c>
      <c r="H21" s="54">
        <v>167774</v>
      </c>
      <c r="I21" s="54">
        <v>182774.23199999999</v>
      </c>
      <c r="J21" s="54">
        <v>188953</v>
      </c>
    </row>
    <row r="22" spans="1:10" x14ac:dyDescent="0.25">
      <c r="A22" s="16" t="s">
        <v>44</v>
      </c>
      <c r="B22" s="54">
        <v>82186</v>
      </c>
      <c r="C22" s="54">
        <v>86564</v>
      </c>
      <c r="D22" s="54">
        <v>89867</v>
      </c>
      <c r="E22" s="54">
        <v>94425</v>
      </c>
      <c r="F22" s="54">
        <f>F23+F24</f>
        <v>96678</v>
      </c>
      <c r="G22" s="54">
        <f>G23+G24</f>
        <v>100134</v>
      </c>
      <c r="H22" s="54">
        <f>H23+H24</f>
        <v>103218</v>
      </c>
      <c r="I22" s="54">
        <f>I23+I24</f>
        <v>113365.95439999999</v>
      </c>
      <c r="J22" s="54">
        <f>J23+J24</f>
        <v>116205</v>
      </c>
    </row>
    <row r="23" spans="1:10" x14ac:dyDescent="0.25">
      <c r="A23" s="56" t="s">
        <v>45</v>
      </c>
      <c r="B23" s="40">
        <v>32200</v>
      </c>
      <c r="C23" s="40">
        <v>35011</v>
      </c>
      <c r="D23" s="40">
        <v>37014</v>
      </c>
      <c r="E23" s="40">
        <v>39270</v>
      </c>
      <c r="F23" s="40">
        <v>40378</v>
      </c>
      <c r="G23" s="40">
        <v>41515</v>
      </c>
      <c r="H23" s="40">
        <v>42749</v>
      </c>
      <c r="I23" s="40">
        <v>44831.293819999999</v>
      </c>
      <c r="J23" s="40">
        <v>46249</v>
      </c>
    </row>
    <row r="24" spans="1:10" x14ac:dyDescent="0.25">
      <c r="A24" s="9" t="s">
        <v>46</v>
      </c>
      <c r="B24" s="6">
        <v>49986</v>
      </c>
      <c r="C24" s="6">
        <v>51553</v>
      </c>
      <c r="D24" s="6">
        <v>52853</v>
      </c>
      <c r="E24" s="6">
        <v>55155</v>
      </c>
      <c r="F24" s="6">
        <v>56300</v>
      </c>
      <c r="G24" s="6">
        <v>58619</v>
      </c>
      <c r="H24" s="6">
        <v>60469</v>
      </c>
      <c r="I24" s="6">
        <v>68534.660579999996</v>
      </c>
      <c r="J24" s="6">
        <v>69956</v>
      </c>
    </row>
    <row r="25" spans="1:10" x14ac:dyDescent="0.25">
      <c r="A25" s="55" t="s">
        <v>64</v>
      </c>
      <c r="B25" s="58">
        <v>215558</v>
      </c>
      <c r="C25" s="58">
        <v>219376</v>
      </c>
      <c r="D25" s="58">
        <v>221048</v>
      </c>
      <c r="E25" s="58">
        <v>224163</v>
      </c>
      <c r="F25" s="58">
        <v>241305</v>
      </c>
      <c r="G25" s="58">
        <v>254843</v>
      </c>
      <c r="H25" s="58">
        <v>261249</v>
      </c>
      <c r="I25" s="58">
        <v>263175</v>
      </c>
      <c r="J25" s="58">
        <v>257181</v>
      </c>
    </row>
    <row r="26" spans="1:10" x14ac:dyDescent="0.25">
      <c r="A26" s="15" t="s">
        <v>7</v>
      </c>
      <c r="B26" s="11"/>
      <c r="C26" s="11"/>
      <c r="D26" s="11"/>
      <c r="E26" s="11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10"/>
  <sheetViews>
    <sheetView tabSelected="1" zoomScaleNormal="100" workbookViewId="0">
      <selection activeCell="J9" sqref="J9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5.28515625" style="3" customWidth="1"/>
    <col min="10" max="10" width="14.570312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48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75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5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.75" thickBot="1" x14ac:dyDescent="0.3">
      <c r="A6" s="2"/>
      <c r="B6" s="2"/>
      <c r="C6" s="2"/>
      <c r="D6" s="2"/>
      <c r="E6" s="2"/>
    </row>
    <row r="7" spans="1:10" ht="35.25" customHeight="1" thickBot="1" x14ac:dyDescent="0.3">
      <c r="A7" s="34" t="s">
        <v>5</v>
      </c>
      <c r="B7" s="35">
        <v>2013</v>
      </c>
      <c r="C7" s="35">
        <v>2014</v>
      </c>
      <c r="D7" s="35">
        <v>2015</v>
      </c>
      <c r="E7" s="35">
        <v>2016</v>
      </c>
      <c r="F7" s="35">
        <f>'INGRESOS TOTALES'!F6</f>
        <v>2017</v>
      </c>
      <c r="G7" s="69">
        <f>'INGRESOS TOTALES'!G6</f>
        <v>2018</v>
      </c>
      <c r="H7" s="69">
        <f>'INGRESOS TOTALES'!H6</f>
        <v>2019</v>
      </c>
      <c r="I7" s="69">
        <f>'INGRESOS TOTALES'!I6</f>
        <v>2020</v>
      </c>
      <c r="J7" s="1">
        <f>'INGRESOS TOTALES'!J6</f>
        <v>2021</v>
      </c>
    </row>
    <row r="8" spans="1:10" ht="9.9499999999999993" customHeight="1" x14ac:dyDescent="0.25">
      <c r="A8" s="4"/>
      <c r="B8" s="2"/>
      <c r="C8" s="2"/>
      <c r="D8" s="2"/>
      <c r="E8" s="2"/>
    </row>
    <row r="9" spans="1:10" ht="27.75" customHeight="1" x14ac:dyDescent="0.25">
      <c r="A9" s="13" t="s">
        <v>23</v>
      </c>
      <c r="B9" s="14">
        <v>56695</v>
      </c>
      <c r="C9" s="14">
        <v>0</v>
      </c>
      <c r="D9" s="14">
        <v>0</v>
      </c>
      <c r="E9" s="14">
        <v>69657</v>
      </c>
      <c r="F9" s="14">
        <v>0</v>
      </c>
      <c r="G9" s="14">
        <v>0</v>
      </c>
      <c r="H9" s="14">
        <f>+'RAMO 28'!H20</f>
        <v>257410</v>
      </c>
      <c r="I9" s="14">
        <f>+'RAMO 28'!I20</f>
        <v>554858.02899999998</v>
      </c>
      <c r="J9" s="14">
        <f>+'RAMO 28'!J20</f>
        <v>62210</v>
      </c>
    </row>
    <row r="10" spans="1:10" x14ac:dyDescent="0.25">
      <c r="A10" s="15" t="s">
        <v>7</v>
      </c>
      <c r="B10" s="15"/>
      <c r="C10" s="15"/>
      <c r="D10" s="15"/>
      <c r="E10" s="15"/>
      <c r="F10" s="11"/>
      <c r="G10" s="11"/>
      <c r="H10" s="11"/>
    </row>
  </sheetData>
  <mergeCells count="4">
    <mergeCell ref="A2:J2"/>
    <mergeCell ref="A3:J3"/>
    <mergeCell ref="A4:J4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10"/>
  <sheetViews>
    <sheetView zoomScaleNormal="100" zoomScaleSheetLayoutView="100" workbookViewId="0">
      <selection activeCell="C15" sqref="C15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4.5703125" style="3" customWidth="1"/>
    <col min="10" max="10" width="13.5703125" style="3" customWidth="1"/>
    <col min="11" max="16384" width="11.42578125" style="3"/>
  </cols>
  <sheetData>
    <row r="1" spans="1:10" x14ac:dyDescent="0.25">
      <c r="A1" s="67"/>
      <c r="B1" s="67"/>
      <c r="C1" s="67"/>
      <c r="D1" s="67"/>
      <c r="E1" s="6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60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76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x14ac:dyDescent="0.25">
      <c r="A5" s="83" t="s">
        <v>4</v>
      </c>
      <c r="B5" s="83"/>
      <c r="C5" s="83"/>
      <c r="D5" s="83"/>
      <c r="E5" s="83"/>
      <c r="F5" s="83"/>
      <c r="G5" s="83"/>
      <c r="H5" s="83"/>
      <c r="I5" s="83"/>
      <c r="J5" s="83"/>
    </row>
    <row r="6" spans="1:10" ht="15.75" thickBot="1" x14ac:dyDescent="0.3">
      <c r="A6" s="67"/>
      <c r="B6" s="67"/>
      <c r="C6" s="67"/>
      <c r="D6" s="67"/>
      <c r="E6" s="67"/>
    </row>
    <row r="7" spans="1:10" ht="35.25" customHeight="1" thickBot="1" x14ac:dyDescent="0.3">
      <c r="A7" s="34" t="s">
        <v>5</v>
      </c>
      <c r="B7" s="35">
        <v>2013</v>
      </c>
      <c r="C7" s="35">
        <v>2014</v>
      </c>
      <c r="D7" s="35">
        <v>2015</v>
      </c>
      <c r="E7" s="35">
        <v>2016</v>
      </c>
      <c r="F7" s="35">
        <f>'INGRESOS TOTALES'!F6</f>
        <v>2017</v>
      </c>
      <c r="G7" s="69">
        <f>'INGRESOS TOTALES'!G6</f>
        <v>2018</v>
      </c>
      <c r="H7" s="69">
        <f>'INGRESOS TOTALES'!H6</f>
        <v>2019</v>
      </c>
      <c r="I7" s="69">
        <f>'INGRESOS TOTALES'!I6</f>
        <v>2020</v>
      </c>
      <c r="J7" s="1">
        <f>'INGRESOS TOTALES'!J6</f>
        <v>2021</v>
      </c>
    </row>
    <row r="8" spans="1:10" ht="9.9499999999999993" customHeight="1" x14ac:dyDescent="0.25">
      <c r="A8" s="4"/>
      <c r="B8" s="67"/>
      <c r="C8" s="67"/>
      <c r="D8" s="67"/>
      <c r="E8" s="67"/>
    </row>
    <row r="9" spans="1:10" ht="27.75" customHeight="1" x14ac:dyDescent="0.25">
      <c r="A9" s="13" t="s">
        <v>59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f>+'INGRESOS FEDERALES'!H13</f>
        <v>475084</v>
      </c>
      <c r="I9" s="14">
        <f>+'INGRESOS FEDERALES'!I13</f>
        <v>422019.85700000002</v>
      </c>
      <c r="J9" s="14">
        <f>+'INGRESOS FEDERALES'!J13</f>
        <v>444173</v>
      </c>
    </row>
    <row r="10" spans="1:10" x14ac:dyDescent="0.25">
      <c r="A10" s="15" t="s">
        <v>7</v>
      </c>
      <c r="B10" s="15"/>
      <c r="C10" s="15"/>
      <c r="D10" s="15"/>
      <c r="E10" s="15"/>
      <c r="F10" s="11"/>
      <c r="G10" s="11"/>
      <c r="H10" s="11"/>
    </row>
  </sheetData>
  <mergeCells count="4">
    <mergeCell ref="A2:J2"/>
    <mergeCell ref="A3:J3"/>
    <mergeCell ref="A4:J4"/>
    <mergeCell ref="A5:J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25"/>
  <sheetViews>
    <sheetView view="pageBreakPreview" zoomScaleNormal="100" zoomScaleSheetLayoutView="100" workbookViewId="0">
      <pane xSplit="1" topLeftCell="B1" activePane="topRight" state="frozen"/>
      <selection pane="topRight" activeCell="F24" sqref="F24"/>
    </sheetView>
  </sheetViews>
  <sheetFormatPr baseColWidth="10" defaultRowHeight="15" x14ac:dyDescent="0.25"/>
  <cols>
    <col min="1" max="1" width="47.7109375" style="3" customWidth="1"/>
    <col min="2" max="10" width="15.710937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  <c r="F1" s="2"/>
      <c r="G1" s="2"/>
      <c r="H1" s="67"/>
      <c r="I1" s="74"/>
      <c r="J1" s="7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66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  <c r="F5" s="2"/>
      <c r="G5" s="2"/>
      <c r="H5" s="67"/>
      <c r="I5" s="74"/>
      <c r="J5" s="77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75">
        <f>'INGRESOS TOTALES'!G6</f>
        <v>2018</v>
      </c>
      <c r="H6" s="75">
        <f>'INGRESOS TOTALES'!H6</f>
        <v>2019</v>
      </c>
      <c r="I6" s="75">
        <v>2020</v>
      </c>
      <c r="J6" s="75">
        <v>2021</v>
      </c>
    </row>
    <row r="7" spans="1:10" ht="9.9499999999999993" customHeight="1" x14ac:dyDescent="0.25">
      <c r="A7" s="4"/>
      <c r="B7" s="2"/>
      <c r="C7" s="2"/>
      <c r="D7" s="2"/>
      <c r="E7" s="2"/>
      <c r="F7" s="2"/>
      <c r="G7" s="2"/>
      <c r="H7" s="67"/>
      <c r="I7" s="74"/>
      <c r="J7" s="77"/>
    </row>
    <row r="8" spans="1:10" x14ac:dyDescent="0.25">
      <c r="A8" s="36" t="s">
        <v>6</v>
      </c>
      <c r="B8" s="37">
        <f t="shared" ref="B8:E8" si="0">B10+B21</f>
        <v>2319441</v>
      </c>
      <c r="C8" s="37">
        <f t="shared" si="0"/>
        <v>3071830</v>
      </c>
      <c r="D8" s="37">
        <f t="shared" si="0"/>
        <v>2988184</v>
      </c>
      <c r="E8" s="37">
        <f t="shared" si="0"/>
        <v>3029681</v>
      </c>
      <c r="F8" s="37">
        <f t="shared" ref="F8:G8" si="1">F10+F21</f>
        <v>2383992.9449500004</v>
      </c>
      <c r="G8" s="37">
        <f t="shared" si="1"/>
        <v>2124212</v>
      </c>
      <c r="H8" s="37">
        <f t="shared" ref="H8:J8" si="2">H10+H21</f>
        <v>2400779</v>
      </c>
      <c r="I8" s="37">
        <f t="shared" si="2"/>
        <v>2271324.0460000001</v>
      </c>
      <c r="J8" s="37">
        <f t="shared" si="2"/>
        <v>2387824</v>
      </c>
    </row>
    <row r="9" spans="1:10" x14ac:dyDescent="0.25">
      <c r="A9" s="4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6" t="s">
        <v>20</v>
      </c>
      <c r="B10" s="17">
        <f t="shared" ref="B10:E10" si="3">SUM(B11:B20)</f>
        <v>1290273</v>
      </c>
      <c r="C10" s="17">
        <f t="shared" si="3"/>
        <v>1763506</v>
      </c>
      <c r="D10" s="17">
        <f t="shared" si="3"/>
        <v>2008375</v>
      </c>
      <c r="E10" s="17">
        <f t="shared" si="3"/>
        <v>1544655</v>
      </c>
      <c r="F10" s="17">
        <f>SUM(F11:F20)</f>
        <v>1392720.65121</v>
      </c>
      <c r="G10" s="17">
        <f>SUM(G11:G20)</f>
        <v>1406515</v>
      </c>
      <c r="H10" s="17">
        <f>SUM(H11:H20)</f>
        <v>1663901</v>
      </c>
      <c r="I10" s="17">
        <f>SUM(I11:I20)</f>
        <v>1607999.4602000001</v>
      </c>
      <c r="J10" s="17">
        <f>SUM(J11:J20)</f>
        <v>1680945</v>
      </c>
    </row>
    <row r="11" spans="1:10" x14ac:dyDescent="0.25">
      <c r="A11" s="47" t="s">
        <v>8</v>
      </c>
      <c r="B11" s="40">
        <v>673</v>
      </c>
      <c r="C11" s="40">
        <v>503</v>
      </c>
      <c r="D11" s="40">
        <v>531</v>
      </c>
      <c r="E11" s="40">
        <v>352</v>
      </c>
      <c r="F11" s="40">
        <v>483.66399999999999</v>
      </c>
      <c r="G11" s="40">
        <v>407</v>
      </c>
      <c r="H11" s="40">
        <v>424</v>
      </c>
      <c r="I11" s="5">
        <v>269.54399999999998</v>
      </c>
      <c r="J11" s="5">
        <v>255</v>
      </c>
    </row>
    <row r="12" spans="1:10" x14ac:dyDescent="0.25">
      <c r="A12" s="47" t="s">
        <v>9</v>
      </c>
      <c r="B12" s="40">
        <v>11402</v>
      </c>
      <c r="C12" s="40">
        <v>9325</v>
      </c>
      <c r="D12" s="40">
        <v>8449</v>
      </c>
      <c r="E12" s="40">
        <v>9416</v>
      </c>
      <c r="F12" s="40">
        <v>8426.8279999999995</v>
      </c>
      <c r="G12" s="40">
        <v>7852</v>
      </c>
      <c r="H12" s="40">
        <v>10197</v>
      </c>
      <c r="I12" s="5">
        <v>5954.183</v>
      </c>
      <c r="J12" s="5">
        <v>8745</v>
      </c>
    </row>
    <row r="13" spans="1:10" x14ac:dyDescent="0.25">
      <c r="A13" s="47" t="s">
        <v>10</v>
      </c>
      <c r="B13" s="40">
        <v>12835</v>
      </c>
      <c r="C13" s="40">
        <v>15447</v>
      </c>
      <c r="D13" s="40">
        <v>14096</v>
      </c>
      <c r="E13" s="40">
        <v>10894</v>
      </c>
      <c r="F13" s="40">
        <v>10054.013999999999</v>
      </c>
      <c r="G13" s="40">
        <v>10640</v>
      </c>
      <c r="H13" s="40">
        <v>13200</v>
      </c>
      <c r="I13" s="5">
        <v>10771.477999999999</v>
      </c>
      <c r="J13" s="5">
        <v>13603</v>
      </c>
    </row>
    <row r="14" spans="1:10" x14ac:dyDescent="0.25">
      <c r="A14" s="47" t="s">
        <v>11</v>
      </c>
      <c r="B14" s="40">
        <v>119547</v>
      </c>
      <c r="C14" s="40">
        <v>144452</v>
      </c>
      <c r="D14" s="40">
        <v>122314</v>
      </c>
      <c r="E14" s="40">
        <v>17216</v>
      </c>
      <c r="F14" s="40">
        <v>8419.2540000000008</v>
      </c>
      <c r="G14" s="40">
        <v>2057</v>
      </c>
      <c r="H14" s="40">
        <v>972</v>
      </c>
      <c r="I14" s="5">
        <v>164.84100000000001</v>
      </c>
      <c r="J14" s="5">
        <v>55</v>
      </c>
    </row>
    <row r="15" spans="1:10" x14ac:dyDescent="0.25">
      <c r="A15" s="47" t="s">
        <v>12</v>
      </c>
      <c r="B15" s="40">
        <v>574</v>
      </c>
      <c r="C15" s="40">
        <v>861</v>
      </c>
      <c r="D15" s="40">
        <v>630</v>
      </c>
      <c r="E15" s="40">
        <v>3874</v>
      </c>
      <c r="F15" s="40">
        <v>365.61099999999999</v>
      </c>
      <c r="G15" s="40">
        <v>338</v>
      </c>
      <c r="H15" s="40">
        <v>528</v>
      </c>
      <c r="I15" s="5">
        <v>322.73899999999998</v>
      </c>
      <c r="J15" s="5">
        <v>4719</v>
      </c>
    </row>
    <row r="16" spans="1:10" x14ac:dyDescent="0.25">
      <c r="A16" s="47" t="s">
        <v>13</v>
      </c>
      <c r="B16" s="40">
        <v>0</v>
      </c>
      <c r="C16" s="40">
        <v>3776</v>
      </c>
      <c r="D16" s="40">
        <v>5729</v>
      </c>
      <c r="E16" s="40">
        <v>5122</v>
      </c>
      <c r="F16" s="40">
        <v>4992.6480000000001</v>
      </c>
      <c r="G16" s="40">
        <v>5693</v>
      </c>
      <c r="H16" s="40">
        <v>6021</v>
      </c>
      <c r="I16" s="5">
        <v>4571.21</v>
      </c>
      <c r="J16" s="5">
        <v>6730</v>
      </c>
    </row>
    <row r="17" spans="1:10" x14ac:dyDescent="0.25">
      <c r="A17" s="47" t="s">
        <v>22</v>
      </c>
      <c r="B17" s="40">
        <v>0</v>
      </c>
      <c r="C17" s="40">
        <v>0</v>
      </c>
      <c r="D17" s="40">
        <v>0</v>
      </c>
      <c r="E17" s="40">
        <v>22487</v>
      </c>
      <c r="F17" s="40">
        <v>24296.325000000001</v>
      </c>
      <c r="G17" s="40">
        <v>22513</v>
      </c>
      <c r="H17" s="40">
        <v>22363</v>
      </c>
      <c r="I17" s="5">
        <v>6692.3590000000004</v>
      </c>
      <c r="J17" s="5">
        <v>7919</v>
      </c>
    </row>
    <row r="18" spans="1:10" x14ac:dyDescent="0.25">
      <c r="A18" s="47" t="s">
        <v>14</v>
      </c>
      <c r="B18" s="40">
        <v>1138248</v>
      </c>
      <c r="C18" s="40">
        <v>1230122</v>
      </c>
      <c r="D18" s="40">
        <v>1432994</v>
      </c>
      <c r="E18" s="40">
        <v>1117239</v>
      </c>
      <c r="F18" s="40">
        <v>1003147.3774999999</v>
      </c>
      <c r="G18" s="40">
        <v>1017527</v>
      </c>
      <c r="H18" s="40">
        <v>1213594</v>
      </c>
      <c r="I18" s="5">
        <v>1181323.5179999999</v>
      </c>
      <c r="J18" s="5">
        <v>1225481</v>
      </c>
    </row>
    <row r="19" spans="1:10" x14ac:dyDescent="0.25">
      <c r="A19" s="47" t="s">
        <v>15</v>
      </c>
      <c r="B19" s="40">
        <v>6994</v>
      </c>
      <c r="C19" s="40">
        <v>11918</v>
      </c>
      <c r="D19" s="40">
        <v>21749</v>
      </c>
      <c r="E19" s="40">
        <v>18771</v>
      </c>
      <c r="F19" s="40">
        <v>10133.57271</v>
      </c>
      <c r="G19" s="40">
        <v>7973</v>
      </c>
      <c r="H19" s="40">
        <v>17871</v>
      </c>
      <c r="I19" s="5">
        <v>16367.5142</v>
      </c>
      <c r="J19" s="5">
        <v>8909</v>
      </c>
    </row>
    <row r="20" spans="1:10" ht="25.5" x14ac:dyDescent="0.25">
      <c r="A20" s="48" t="s">
        <v>19</v>
      </c>
      <c r="B20" s="5">
        <v>0</v>
      </c>
      <c r="C20" s="5">
        <v>347102</v>
      </c>
      <c r="D20" s="5">
        <v>401883</v>
      </c>
      <c r="E20" s="6">
        <v>339284</v>
      </c>
      <c r="F20" s="5">
        <v>322401.35700000002</v>
      </c>
      <c r="G20" s="5">
        <v>331515</v>
      </c>
      <c r="H20" s="5">
        <v>378731</v>
      </c>
      <c r="I20" s="5">
        <v>381562.07400000002</v>
      </c>
      <c r="J20" s="5">
        <v>404529</v>
      </c>
    </row>
    <row r="21" spans="1:10" x14ac:dyDescent="0.25">
      <c r="A21" s="16" t="s">
        <v>21</v>
      </c>
      <c r="B21" s="17">
        <f t="shared" ref="B21:F21" si="4">SUM(B22:B24)</f>
        <v>1029168</v>
      </c>
      <c r="C21" s="17">
        <f t="shared" si="4"/>
        <v>1308324</v>
      </c>
      <c r="D21" s="17">
        <f t="shared" si="4"/>
        <v>979809</v>
      </c>
      <c r="E21" s="17">
        <f t="shared" si="4"/>
        <v>1485026</v>
      </c>
      <c r="F21" s="17">
        <f t="shared" si="4"/>
        <v>991272.29374000011</v>
      </c>
      <c r="G21" s="17">
        <f t="shared" ref="G21:J21" si="5">SUM(G22:G24)</f>
        <v>717697</v>
      </c>
      <c r="H21" s="17">
        <f t="shared" si="5"/>
        <v>736878</v>
      </c>
      <c r="I21" s="17">
        <f t="shared" si="5"/>
        <v>663324.58580000012</v>
      </c>
      <c r="J21" s="17">
        <f t="shared" si="5"/>
        <v>706879</v>
      </c>
    </row>
    <row r="22" spans="1:10" x14ac:dyDescent="0.25">
      <c r="A22" s="47" t="s">
        <v>16</v>
      </c>
      <c r="B22" s="40">
        <v>653204</v>
      </c>
      <c r="C22" s="40">
        <v>892036</v>
      </c>
      <c r="D22" s="40">
        <v>336583</v>
      </c>
      <c r="E22" s="40">
        <v>364522</v>
      </c>
      <c r="F22" s="40">
        <v>522406.82561</v>
      </c>
      <c r="G22" s="40">
        <v>439842</v>
      </c>
      <c r="H22" s="40">
        <v>439500</v>
      </c>
      <c r="I22" s="5">
        <v>445215.45047000004</v>
      </c>
      <c r="J22" s="5">
        <v>520817</v>
      </c>
    </row>
    <row r="23" spans="1:10" x14ac:dyDescent="0.25">
      <c r="A23" s="47" t="s">
        <v>17</v>
      </c>
      <c r="B23" s="40">
        <v>50458</v>
      </c>
      <c r="C23" s="40">
        <v>63052</v>
      </c>
      <c r="D23" s="40">
        <v>51874</v>
      </c>
      <c r="E23" s="40">
        <v>65639</v>
      </c>
      <c r="F23" s="40">
        <v>106718.99659000001</v>
      </c>
      <c r="G23" s="40">
        <v>118189</v>
      </c>
      <c r="H23" s="40">
        <v>183562</v>
      </c>
      <c r="I23" s="5">
        <v>139606.08819000001</v>
      </c>
      <c r="J23" s="5">
        <v>79544</v>
      </c>
    </row>
    <row r="24" spans="1:10" x14ac:dyDescent="0.25">
      <c r="A24" s="47" t="s">
        <v>18</v>
      </c>
      <c r="B24" s="40">
        <v>325506</v>
      </c>
      <c r="C24" s="40">
        <v>353236</v>
      </c>
      <c r="D24" s="40">
        <v>591352</v>
      </c>
      <c r="E24" s="40">
        <v>1054865</v>
      </c>
      <c r="F24" s="40">
        <v>362146.47154</v>
      </c>
      <c r="G24" s="40">
        <v>159666</v>
      </c>
      <c r="H24" s="40">
        <v>113816</v>
      </c>
      <c r="I24" s="14">
        <v>78503.04714000001</v>
      </c>
      <c r="J24" s="14">
        <v>106518</v>
      </c>
    </row>
    <row r="25" spans="1:10" x14ac:dyDescent="0.25">
      <c r="A25" s="26" t="s">
        <v>7</v>
      </c>
      <c r="B25" s="7"/>
      <c r="C25" s="7"/>
      <c r="D25" s="7"/>
      <c r="E25" s="7"/>
      <c r="F25" s="7"/>
      <c r="G25" s="7"/>
      <c r="H25" s="7"/>
      <c r="I25" s="15"/>
      <c r="J25" s="15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21"/>
  <sheetViews>
    <sheetView zoomScaleNormal="100" zoomScaleSheetLayoutView="71" workbookViewId="0">
      <pane xSplit="1" topLeftCell="B1" activePane="topRight" state="frozen"/>
      <selection activeCell="A2" sqref="A2"/>
      <selection pane="topRight" activeCell="J20" sqref="J20"/>
    </sheetView>
  </sheetViews>
  <sheetFormatPr baseColWidth="10" defaultRowHeight="15" x14ac:dyDescent="0.25"/>
  <cols>
    <col min="1" max="1" width="64" style="3" customWidth="1"/>
    <col min="2" max="10" width="15.710937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  <c r="F1" s="2"/>
      <c r="G1" s="2"/>
      <c r="H1" s="67"/>
      <c r="I1" s="74"/>
      <c r="J1" s="7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67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  <c r="F5" s="2"/>
      <c r="G5" s="2"/>
      <c r="H5" s="67"/>
      <c r="I5" s="74"/>
      <c r="J5" s="77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75">
        <f>'INGRESOS TOTALES'!G6</f>
        <v>2018</v>
      </c>
      <c r="H6" s="75">
        <f>'INGRESOS TOTALES'!H6</f>
        <v>2019</v>
      </c>
      <c r="I6" s="75">
        <f>'INGRESOS TOTALES'!I6</f>
        <v>2020</v>
      </c>
      <c r="J6" s="62">
        <v>2021</v>
      </c>
    </row>
    <row r="7" spans="1:10" ht="9.9499999999999993" customHeight="1" x14ac:dyDescent="0.25">
      <c r="A7" s="4"/>
      <c r="B7" s="2"/>
      <c r="C7" s="2"/>
      <c r="D7" s="2"/>
      <c r="E7" s="2"/>
      <c r="F7" s="2"/>
      <c r="G7" s="2"/>
      <c r="H7" s="67"/>
      <c r="I7" s="74"/>
      <c r="J7" s="77"/>
    </row>
    <row r="8" spans="1:10" x14ac:dyDescent="0.25">
      <c r="A8" s="36" t="s">
        <v>6</v>
      </c>
      <c r="B8" s="37">
        <f t="shared" ref="B8:E8" si="0">B10</f>
        <v>1290273</v>
      </c>
      <c r="C8" s="37">
        <f t="shared" si="0"/>
        <v>1763506</v>
      </c>
      <c r="D8" s="37">
        <f t="shared" si="0"/>
        <v>2008375</v>
      </c>
      <c r="E8" s="37">
        <f t="shared" si="0"/>
        <v>1544655</v>
      </c>
      <c r="F8" s="37">
        <f t="shared" ref="F8:G8" si="1">F10</f>
        <v>1392720.65121</v>
      </c>
      <c r="G8" s="37">
        <f t="shared" si="1"/>
        <v>1406515</v>
      </c>
      <c r="H8" s="37">
        <f t="shared" ref="H8:J8" si="2">H10</f>
        <v>1663901</v>
      </c>
      <c r="I8" s="37">
        <f t="shared" si="2"/>
        <v>1607999.4602000001</v>
      </c>
      <c r="J8" s="37">
        <f t="shared" si="2"/>
        <v>1680945</v>
      </c>
    </row>
    <row r="9" spans="1:10" x14ac:dyDescent="0.25">
      <c r="A9" s="4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16" t="s">
        <v>20</v>
      </c>
      <c r="B10" s="17">
        <f t="shared" ref="B10:E10" si="3">SUM(B11:B20)</f>
        <v>1290273</v>
      </c>
      <c r="C10" s="17">
        <f t="shared" si="3"/>
        <v>1763506</v>
      </c>
      <c r="D10" s="17">
        <f t="shared" si="3"/>
        <v>2008375</v>
      </c>
      <c r="E10" s="17">
        <f t="shared" si="3"/>
        <v>1544655</v>
      </c>
      <c r="F10" s="17">
        <f t="shared" ref="F10:G10" si="4">SUM(F11:F20)</f>
        <v>1392720.65121</v>
      </c>
      <c r="G10" s="17">
        <f t="shared" si="4"/>
        <v>1406515</v>
      </c>
      <c r="H10" s="17">
        <f t="shared" ref="H10:J10" si="5">SUM(H11:H20)</f>
        <v>1663901</v>
      </c>
      <c r="I10" s="17">
        <f t="shared" si="5"/>
        <v>1607999.4602000001</v>
      </c>
      <c r="J10" s="17">
        <f t="shared" si="5"/>
        <v>1680945</v>
      </c>
    </row>
    <row r="11" spans="1:10" x14ac:dyDescent="0.25">
      <c r="A11" s="49" t="s">
        <v>8</v>
      </c>
      <c r="B11" s="40">
        <v>673</v>
      </c>
      <c r="C11" s="40">
        <v>503</v>
      </c>
      <c r="D11" s="40">
        <v>531</v>
      </c>
      <c r="E11" s="40">
        <v>352</v>
      </c>
      <c r="F11" s="40">
        <f>'INGRESOS PROPIOS'!F11</f>
        <v>483.66399999999999</v>
      </c>
      <c r="G11" s="40">
        <f>'INGRESOS PROPIOS'!G11</f>
        <v>407</v>
      </c>
      <c r="H11" s="40">
        <f>'INGRESOS PROPIOS'!H11</f>
        <v>424</v>
      </c>
      <c r="I11" s="40">
        <f>'INGRESOS PROPIOS'!I11</f>
        <v>269.54399999999998</v>
      </c>
      <c r="J11" s="40">
        <f>'INGRESOS PROPIOS'!J11</f>
        <v>255</v>
      </c>
    </row>
    <row r="12" spans="1:10" x14ac:dyDescent="0.25">
      <c r="A12" s="50" t="s">
        <v>9</v>
      </c>
      <c r="B12" s="51">
        <v>11402</v>
      </c>
      <c r="C12" s="51">
        <v>9325</v>
      </c>
      <c r="D12" s="51">
        <v>8449</v>
      </c>
      <c r="E12" s="51">
        <v>9416</v>
      </c>
      <c r="F12" s="51">
        <f>'INGRESOS PROPIOS'!F12</f>
        <v>8426.8279999999995</v>
      </c>
      <c r="G12" s="51">
        <f>'INGRESOS PROPIOS'!G12</f>
        <v>7852</v>
      </c>
      <c r="H12" s="51">
        <f>'INGRESOS PROPIOS'!H12</f>
        <v>10197</v>
      </c>
      <c r="I12" s="51">
        <f>'INGRESOS PROPIOS'!I12</f>
        <v>5954.183</v>
      </c>
      <c r="J12" s="51">
        <f>'INGRESOS PROPIOS'!J12</f>
        <v>8745</v>
      </c>
    </row>
    <row r="13" spans="1:10" x14ac:dyDescent="0.25">
      <c r="A13" s="50" t="s">
        <v>10</v>
      </c>
      <c r="B13" s="51">
        <v>12835</v>
      </c>
      <c r="C13" s="51">
        <v>15447</v>
      </c>
      <c r="D13" s="51">
        <v>14096</v>
      </c>
      <c r="E13" s="51">
        <v>10894</v>
      </c>
      <c r="F13" s="51">
        <f>'INGRESOS PROPIOS'!F13</f>
        <v>10054.013999999999</v>
      </c>
      <c r="G13" s="51">
        <f>'INGRESOS PROPIOS'!G13</f>
        <v>10640</v>
      </c>
      <c r="H13" s="51">
        <f>'INGRESOS PROPIOS'!H13</f>
        <v>13200</v>
      </c>
      <c r="I13" s="51">
        <f>'INGRESOS PROPIOS'!I13</f>
        <v>10771.477999999999</v>
      </c>
      <c r="J13" s="51">
        <f>'INGRESOS PROPIOS'!J13</f>
        <v>13603</v>
      </c>
    </row>
    <row r="14" spans="1:10" x14ac:dyDescent="0.25">
      <c r="A14" s="49" t="s">
        <v>11</v>
      </c>
      <c r="B14" s="40">
        <v>119547</v>
      </c>
      <c r="C14" s="40">
        <v>144452</v>
      </c>
      <c r="D14" s="40">
        <v>122314</v>
      </c>
      <c r="E14" s="40">
        <v>17216</v>
      </c>
      <c r="F14" s="40">
        <f>'INGRESOS PROPIOS'!F14</f>
        <v>8419.2540000000008</v>
      </c>
      <c r="G14" s="40">
        <f>'INGRESOS PROPIOS'!G14</f>
        <v>2057</v>
      </c>
      <c r="H14" s="40">
        <f>'INGRESOS PROPIOS'!H14</f>
        <v>972</v>
      </c>
      <c r="I14" s="40">
        <f>'INGRESOS PROPIOS'!I14</f>
        <v>164.84100000000001</v>
      </c>
      <c r="J14" s="40">
        <f>'INGRESOS PROPIOS'!J14</f>
        <v>55</v>
      </c>
    </row>
    <row r="15" spans="1:10" x14ac:dyDescent="0.25">
      <c r="A15" s="50" t="s">
        <v>12</v>
      </c>
      <c r="B15" s="51">
        <v>574</v>
      </c>
      <c r="C15" s="51">
        <v>861</v>
      </c>
      <c r="D15" s="51">
        <v>630</v>
      </c>
      <c r="E15" s="51">
        <v>3874</v>
      </c>
      <c r="F15" s="51">
        <f>'INGRESOS PROPIOS'!F15</f>
        <v>365.61099999999999</v>
      </c>
      <c r="G15" s="51">
        <f>'INGRESOS PROPIOS'!G15</f>
        <v>338</v>
      </c>
      <c r="H15" s="51">
        <f>'INGRESOS PROPIOS'!H15</f>
        <v>528</v>
      </c>
      <c r="I15" s="51">
        <f>'INGRESOS PROPIOS'!I15</f>
        <v>322.73899999999998</v>
      </c>
      <c r="J15" s="51">
        <f>'INGRESOS PROPIOS'!J15</f>
        <v>4719</v>
      </c>
    </row>
    <row r="16" spans="1:10" x14ac:dyDescent="0.25">
      <c r="A16" s="50" t="s">
        <v>13</v>
      </c>
      <c r="B16" s="51">
        <v>0</v>
      </c>
      <c r="C16" s="51">
        <v>3776</v>
      </c>
      <c r="D16" s="51">
        <v>5729</v>
      </c>
      <c r="E16" s="51">
        <v>5122</v>
      </c>
      <c r="F16" s="51">
        <f>'INGRESOS PROPIOS'!F16</f>
        <v>4992.6480000000001</v>
      </c>
      <c r="G16" s="51">
        <f>'INGRESOS PROPIOS'!G16</f>
        <v>5693</v>
      </c>
      <c r="H16" s="51">
        <f>'INGRESOS PROPIOS'!H16</f>
        <v>6021</v>
      </c>
      <c r="I16" s="51">
        <f>'INGRESOS PROPIOS'!I16</f>
        <v>4571.21</v>
      </c>
      <c r="J16" s="51">
        <f>'INGRESOS PROPIOS'!J16</f>
        <v>6730</v>
      </c>
    </row>
    <row r="17" spans="1:10" x14ac:dyDescent="0.25">
      <c r="A17" s="49" t="s">
        <v>22</v>
      </c>
      <c r="B17" s="40">
        <v>0</v>
      </c>
      <c r="C17" s="40">
        <v>0</v>
      </c>
      <c r="D17" s="40">
        <v>0</v>
      </c>
      <c r="E17" s="40">
        <v>22487</v>
      </c>
      <c r="F17" s="40">
        <f>'INGRESOS PROPIOS'!F17</f>
        <v>24296.325000000001</v>
      </c>
      <c r="G17" s="40">
        <f>'INGRESOS PROPIOS'!G17</f>
        <v>22513</v>
      </c>
      <c r="H17" s="40">
        <f>'INGRESOS PROPIOS'!H17</f>
        <v>22363</v>
      </c>
      <c r="I17" s="40">
        <f>'INGRESOS PROPIOS'!I17</f>
        <v>6692.3590000000004</v>
      </c>
      <c r="J17" s="40">
        <f>'INGRESOS PROPIOS'!J17</f>
        <v>7919</v>
      </c>
    </row>
    <row r="18" spans="1:10" x14ac:dyDescent="0.25">
      <c r="A18" s="50" t="s">
        <v>14</v>
      </c>
      <c r="B18" s="51">
        <v>1138248</v>
      </c>
      <c r="C18" s="51">
        <v>1230122</v>
      </c>
      <c r="D18" s="51">
        <v>1432994</v>
      </c>
      <c r="E18" s="51">
        <v>1117239</v>
      </c>
      <c r="F18" s="51">
        <f>'INGRESOS PROPIOS'!F18</f>
        <v>1003147.3774999999</v>
      </c>
      <c r="G18" s="51">
        <f>'INGRESOS PROPIOS'!G18</f>
        <v>1017527</v>
      </c>
      <c r="H18" s="51">
        <f>'INGRESOS PROPIOS'!H18</f>
        <v>1213594</v>
      </c>
      <c r="I18" s="51">
        <f>'INGRESOS PROPIOS'!I18</f>
        <v>1181323.5179999999</v>
      </c>
      <c r="J18" s="51">
        <f>'INGRESOS PROPIOS'!J18</f>
        <v>1225481</v>
      </c>
    </row>
    <row r="19" spans="1:10" x14ac:dyDescent="0.25">
      <c r="A19" s="50" t="s">
        <v>15</v>
      </c>
      <c r="B19" s="51">
        <v>6994</v>
      </c>
      <c r="C19" s="51">
        <v>11918</v>
      </c>
      <c r="D19" s="51">
        <v>21749</v>
      </c>
      <c r="E19" s="51">
        <v>18771</v>
      </c>
      <c r="F19" s="51">
        <f>'INGRESOS PROPIOS'!F19</f>
        <v>10133.57271</v>
      </c>
      <c r="G19" s="51">
        <f>'INGRESOS PROPIOS'!G19</f>
        <v>7973</v>
      </c>
      <c r="H19" s="51">
        <f>'INGRESOS PROPIOS'!H19</f>
        <v>17871</v>
      </c>
      <c r="I19" s="51">
        <f>'INGRESOS PROPIOS'!I19</f>
        <v>16367.5142</v>
      </c>
      <c r="J19" s="51">
        <f>'INGRESOS PROPIOS'!J19</f>
        <v>8909</v>
      </c>
    </row>
    <row r="20" spans="1:10" x14ac:dyDescent="0.25">
      <c r="A20" s="13" t="s">
        <v>19</v>
      </c>
      <c r="B20" s="14">
        <v>0</v>
      </c>
      <c r="C20" s="14">
        <v>347102</v>
      </c>
      <c r="D20" s="14">
        <v>401883</v>
      </c>
      <c r="E20" s="14">
        <v>339284</v>
      </c>
      <c r="F20" s="14">
        <f>'INGRESOS PROPIOS'!F20</f>
        <v>322401.35700000002</v>
      </c>
      <c r="G20" s="14">
        <f>'INGRESOS PROPIOS'!G20</f>
        <v>331515</v>
      </c>
      <c r="H20" s="14">
        <f>'INGRESOS PROPIOS'!H20</f>
        <v>378731</v>
      </c>
      <c r="I20" s="14">
        <f>'INGRESOS PROPIOS'!I20</f>
        <v>381562.07400000002</v>
      </c>
      <c r="J20" s="14">
        <f>'INGRESOS PROPIOS'!J20</f>
        <v>404529</v>
      </c>
    </row>
    <row r="21" spans="1:10" x14ac:dyDescent="0.25">
      <c r="A21" s="15" t="s">
        <v>7</v>
      </c>
      <c r="B21" s="11"/>
      <c r="C21" s="11"/>
      <c r="D21" s="11"/>
      <c r="E21" s="11"/>
      <c r="F21" s="11"/>
      <c r="G21" s="11"/>
      <c r="H21" s="11"/>
      <c r="I21" s="11"/>
      <c r="J21" s="11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9"/>
  <sheetViews>
    <sheetView zoomScaleNormal="100" workbookViewId="0">
      <selection activeCell="J8" sqref="J8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4" style="3" bestFit="1" customWidth="1"/>
    <col min="10" max="16384" width="11.42578125" style="3"/>
  </cols>
  <sheetData>
    <row r="1" spans="1:10" x14ac:dyDescent="0.25">
      <c r="A1" s="2"/>
      <c r="B1" s="2"/>
      <c r="C1" s="2"/>
      <c r="D1" s="2"/>
      <c r="E1" s="2"/>
      <c r="F1" s="2"/>
      <c r="G1" s="2"/>
      <c r="H1" s="6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68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  <c r="F5" s="2"/>
      <c r="G5" s="2"/>
      <c r="H5" s="67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75">
        <f>'INGRESOS TOTALES'!G6</f>
        <v>2018</v>
      </c>
      <c r="H6" s="75">
        <f>'INGRESOS TOTALES'!H6</f>
        <v>2019</v>
      </c>
      <c r="I6" s="75">
        <f>'INGRESOS TOTALES'!I6</f>
        <v>2020</v>
      </c>
      <c r="J6" s="62">
        <f>'INGRESOS TOTALES'!J6</f>
        <v>2021</v>
      </c>
    </row>
    <row r="7" spans="1:10" ht="9.9499999999999993" customHeight="1" x14ac:dyDescent="0.25">
      <c r="A7" s="4"/>
      <c r="B7" s="2"/>
      <c r="C7" s="2"/>
      <c r="D7" s="2"/>
      <c r="E7" s="2"/>
      <c r="F7" s="2"/>
      <c r="G7" s="2"/>
      <c r="H7" s="67"/>
      <c r="I7" s="74"/>
      <c r="J7" s="77"/>
    </row>
    <row r="8" spans="1:10" ht="20.100000000000001" customHeight="1" x14ac:dyDescent="0.25">
      <c r="A8" s="10" t="s">
        <v>14</v>
      </c>
      <c r="B8" s="14">
        <v>1138248</v>
      </c>
      <c r="C8" s="14">
        <v>1230122</v>
      </c>
      <c r="D8" s="14">
        <v>1432994</v>
      </c>
      <c r="E8" s="14">
        <v>1117239</v>
      </c>
      <c r="F8" s="14">
        <f>'IMPUESTOS TOTALES'!F18</f>
        <v>1003147.3774999999</v>
      </c>
      <c r="G8" s="14">
        <f>'IMPUESTOS TOTALES'!G18</f>
        <v>1017527</v>
      </c>
      <c r="H8" s="14">
        <f>'IMPUESTOS TOTALES'!H18</f>
        <v>1213594</v>
      </c>
      <c r="I8" s="14">
        <f>'IMPUESTOS TOTALES'!I18</f>
        <v>1181323.5179999999</v>
      </c>
      <c r="J8" s="14">
        <f>'IMPUESTOS TOTALES'!J18</f>
        <v>1225481</v>
      </c>
    </row>
    <row r="9" spans="1:10" x14ac:dyDescent="0.25">
      <c r="A9" s="25" t="s">
        <v>7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9"/>
  <sheetViews>
    <sheetView zoomScaleNormal="100" workbookViewId="0">
      <selection activeCell="J8" sqref="J8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3.7109375" style="3" bestFit="1" customWidth="1"/>
    <col min="10" max="16384" width="11.42578125" style="3"/>
  </cols>
  <sheetData>
    <row r="1" spans="1:10" x14ac:dyDescent="0.25">
      <c r="A1" s="2"/>
      <c r="B1" s="2"/>
      <c r="C1" s="2"/>
      <c r="D1" s="2"/>
      <c r="E1" s="2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69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75">
        <f>'INGRESOS TOTALES'!G6</f>
        <v>2018</v>
      </c>
      <c r="H6" s="75">
        <f>'INGRESOS TOTALES'!H6</f>
        <v>2019</v>
      </c>
      <c r="I6" s="75">
        <f>'INGRESOS TOTALES'!I6</f>
        <v>2020</v>
      </c>
      <c r="J6" s="62">
        <f>'INGRESOS TOTALES'!J6</f>
        <v>2021</v>
      </c>
    </row>
    <row r="7" spans="1:10" ht="9.9499999999999993" customHeight="1" x14ac:dyDescent="0.25">
      <c r="A7" s="4"/>
      <c r="B7" s="2"/>
      <c r="C7" s="2"/>
      <c r="D7" s="2"/>
      <c r="E7" s="2"/>
      <c r="F7" s="2"/>
      <c r="G7" s="2"/>
      <c r="H7" s="67"/>
      <c r="I7" s="74"/>
      <c r="J7" s="77"/>
    </row>
    <row r="8" spans="1:10" ht="20.100000000000001" customHeight="1" x14ac:dyDescent="0.25">
      <c r="A8" s="8" t="s">
        <v>16</v>
      </c>
      <c r="B8" s="5">
        <v>653204</v>
      </c>
      <c r="C8" s="5">
        <v>892036</v>
      </c>
      <c r="D8" s="5">
        <v>336583</v>
      </c>
      <c r="E8" s="6">
        <v>364522</v>
      </c>
      <c r="F8" s="5">
        <f>'INGRESOS PROPIOS'!F22</f>
        <v>522406.82561</v>
      </c>
      <c r="G8" s="5">
        <f>'INGRESOS PROPIOS'!G22</f>
        <v>439842</v>
      </c>
      <c r="H8" s="5">
        <f>'INGRESOS PROPIOS'!H22</f>
        <v>439500</v>
      </c>
      <c r="I8" s="14">
        <f>'INGRESOS PROPIOS'!I22</f>
        <v>445215.45047000004</v>
      </c>
      <c r="J8" s="14">
        <f>'INGRESOS PROPIOS'!J22</f>
        <v>520817</v>
      </c>
    </row>
    <row r="9" spans="1:10" x14ac:dyDescent="0.25">
      <c r="A9" s="7" t="s">
        <v>7</v>
      </c>
      <c r="B9" s="7"/>
      <c r="C9" s="7"/>
      <c r="D9" s="7"/>
      <c r="E9" s="7"/>
      <c r="F9" s="7"/>
      <c r="G9" s="7"/>
      <c r="H9" s="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9"/>
  <sheetViews>
    <sheetView zoomScaleNormal="100" workbookViewId="0">
      <selection activeCell="J8" sqref="J8"/>
    </sheetView>
  </sheetViews>
  <sheetFormatPr baseColWidth="10" defaultRowHeight="15" x14ac:dyDescent="0.25"/>
  <cols>
    <col min="1" max="1" width="47.7109375" style="19" customWidth="1"/>
    <col min="2" max="8" width="15.7109375" style="19" customWidth="1"/>
    <col min="9" max="16384" width="11.42578125" style="19"/>
  </cols>
  <sheetData>
    <row r="1" spans="1:10" x14ac:dyDescent="0.25">
      <c r="A1" s="18"/>
      <c r="B1" s="18"/>
      <c r="C1" s="18"/>
      <c r="D1" s="18"/>
      <c r="E1" s="18"/>
    </row>
    <row r="2" spans="1:10" ht="15.75" x14ac:dyDescent="0.25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x14ac:dyDescent="0.25">
      <c r="A3" s="85" t="s">
        <v>70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5">
      <c r="A4" s="85" t="s">
        <v>4</v>
      </c>
      <c r="B4" s="85"/>
      <c r="C4" s="85"/>
      <c r="D4" s="85"/>
      <c r="E4" s="85"/>
      <c r="F4" s="85"/>
      <c r="G4" s="85"/>
      <c r="H4" s="85"/>
      <c r="I4" s="85"/>
      <c r="J4" s="85"/>
    </row>
    <row r="5" spans="1:10" ht="15.75" thickBot="1" x14ac:dyDescent="0.3">
      <c r="A5" s="18"/>
      <c r="B5" s="18"/>
      <c r="C5" s="18"/>
      <c r="D5" s="18"/>
      <c r="E5" s="18"/>
    </row>
    <row r="6" spans="1:10" ht="35.25" customHeight="1" thickBot="1" x14ac:dyDescent="0.3">
      <c r="A6" s="60" t="s">
        <v>5</v>
      </c>
      <c r="B6" s="61">
        <v>2013</v>
      </c>
      <c r="C6" s="61">
        <v>2014</v>
      </c>
      <c r="D6" s="61">
        <v>2015</v>
      </c>
      <c r="E6" s="61">
        <v>2016</v>
      </c>
      <c r="F6" s="61">
        <f>'INGRESOS TOTALES'!F6</f>
        <v>2017</v>
      </c>
      <c r="G6" s="75">
        <f>'INGRESOS TOTALES'!G6</f>
        <v>2018</v>
      </c>
      <c r="H6" s="75">
        <f>'INGRESOS TOTALES'!H6</f>
        <v>2019</v>
      </c>
      <c r="I6" s="75">
        <f>'INGRESOS TOTALES'!I6</f>
        <v>2020</v>
      </c>
      <c r="J6" s="62">
        <f>'INGRESOS TOTALES'!J6</f>
        <v>2021</v>
      </c>
    </row>
    <row r="7" spans="1:10" ht="9.9499999999999993" customHeight="1" x14ac:dyDescent="0.25">
      <c r="A7" s="20"/>
      <c r="B7" s="18"/>
      <c r="C7" s="18"/>
      <c r="D7" s="18"/>
      <c r="E7" s="18"/>
      <c r="F7" s="18"/>
      <c r="G7" s="18"/>
      <c r="H7" s="18"/>
      <c r="I7" s="18"/>
      <c r="J7" s="18"/>
    </row>
    <row r="8" spans="1:10" ht="20.100000000000001" customHeight="1" x14ac:dyDescent="0.25">
      <c r="A8" s="21" t="s">
        <v>17</v>
      </c>
      <c r="B8" s="22">
        <v>50458</v>
      </c>
      <c r="C8" s="22">
        <v>63052</v>
      </c>
      <c r="D8" s="22">
        <v>51874</v>
      </c>
      <c r="E8" s="23">
        <v>65639</v>
      </c>
      <c r="F8" s="23">
        <f>'INGRESOS PROPIOS'!F23</f>
        <v>106718.99659000001</v>
      </c>
      <c r="G8" s="23">
        <f>'INGRESOS PROPIOS'!G23</f>
        <v>118189</v>
      </c>
      <c r="H8" s="23">
        <f>'INGRESOS PROPIOS'!H23</f>
        <v>183562</v>
      </c>
      <c r="I8" s="76">
        <f>'INGRESOS PROPIOS'!I23</f>
        <v>139606.08819000001</v>
      </c>
      <c r="J8" s="76">
        <f>'INGRESOS PROPIOS'!J23</f>
        <v>79544</v>
      </c>
    </row>
    <row r="9" spans="1:10" x14ac:dyDescent="0.25">
      <c r="A9" s="24" t="s">
        <v>7</v>
      </c>
      <c r="B9" s="24"/>
      <c r="C9" s="24"/>
      <c r="D9" s="24"/>
      <c r="E9" s="24"/>
      <c r="F9" s="24"/>
      <c r="G9" s="24"/>
      <c r="H9" s="24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J12"/>
  <sheetViews>
    <sheetView zoomScaleNormal="100" zoomScaleSheetLayoutView="80" workbookViewId="0">
      <selection activeCell="I23" sqref="I23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6.42578125" style="3" customWidth="1"/>
    <col min="10" max="10" width="13.8554687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71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</row>
    <row r="6" spans="1:10" ht="35.25" customHeight="1" thickBot="1" x14ac:dyDescent="0.3">
      <c r="A6" s="34" t="s">
        <v>5</v>
      </c>
      <c r="B6" s="35">
        <v>2013</v>
      </c>
      <c r="C6" s="35">
        <v>2014</v>
      </c>
      <c r="D6" s="35">
        <v>2015</v>
      </c>
      <c r="E6" s="35">
        <v>2016</v>
      </c>
      <c r="F6" s="35">
        <f>'INGRESOS TOTALES'!F6</f>
        <v>2017</v>
      </c>
      <c r="G6" s="69">
        <f>'INGRESOS TOTALES'!G6</f>
        <v>2018</v>
      </c>
      <c r="H6" s="69">
        <f>'INGRESOS TOTALES'!H6</f>
        <v>2019</v>
      </c>
      <c r="I6" s="69">
        <f>'INGRESOS TOTALES'!I6</f>
        <v>2020</v>
      </c>
      <c r="J6" s="1">
        <f>'INGRESOS TOTALES'!J6</f>
        <v>2021</v>
      </c>
    </row>
    <row r="7" spans="1:10" ht="9.9499999999999993" customHeight="1" x14ac:dyDescent="0.25">
      <c r="A7" s="4"/>
      <c r="B7" s="2"/>
      <c r="C7" s="2"/>
      <c r="D7" s="2"/>
      <c r="E7" s="2"/>
      <c r="F7" s="2"/>
      <c r="G7" s="2"/>
      <c r="H7" s="67"/>
      <c r="I7" s="74"/>
      <c r="J7" s="77"/>
    </row>
    <row r="8" spans="1:10" ht="20.100000000000001" customHeight="1" x14ac:dyDescent="0.25">
      <c r="A8" s="68" t="s">
        <v>18</v>
      </c>
      <c r="B8" s="5">
        <v>325506</v>
      </c>
      <c r="C8" s="5">
        <v>353236</v>
      </c>
      <c r="D8" s="5">
        <v>591352</v>
      </c>
      <c r="E8" s="6">
        <v>1054865</v>
      </c>
      <c r="F8" s="6">
        <f>'INGRESOS PROPIOS'!F24</f>
        <v>362146.47154</v>
      </c>
      <c r="G8" s="6">
        <f>G9+G10+G11</f>
        <v>159666</v>
      </c>
      <c r="H8" s="6">
        <f>H9+H10+H11</f>
        <v>113816</v>
      </c>
      <c r="I8" s="6">
        <f>I9+I10+I11</f>
        <v>78503.047140000024</v>
      </c>
      <c r="J8" s="6">
        <f>J9+J10+J11</f>
        <v>85812</v>
      </c>
    </row>
    <row r="9" spans="1:10" ht="20.100000000000001" customHeight="1" x14ac:dyDescent="0.25">
      <c r="A9" s="9" t="s">
        <v>18</v>
      </c>
      <c r="B9" s="5"/>
      <c r="C9" s="5"/>
      <c r="D9" s="5"/>
      <c r="E9" s="6"/>
      <c r="F9" s="6"/>
      <c r="G9" s="6">
        <v>159605</v>
      </c>
      <c r="H9" s="6">
        <v>113028</v>
      </c>
      <c r="I9" s="6">
        <v>77403.013580000013</v>
      </c>
      <c r="J9" s="6">
        <v>83971</v>
      </c>
    </row>
    <row r="10" spans="1:10" ht="20.100000000000001" customHeight="1" x14ac:dyDescent="0.25">
      <c r="A10" s="9" t="s">
        <v>61</v>
      </c>
      <c r="B10" s="5"/>
      <c r="C10" s="5"/>
      <c r="D10" s="5"/>
      <c r="E10" s="6"/>
      <c r="F10" s="6"/>
      <c r="G10" s="6">
        <v>0</v>
      </c>
      <c r="H10" s="6">
        <v>738</v>
      </c>
      <c r="I10" s="6">
        <v>1072.115</v>
      </c>
      <c r="J10" s="6">
        <v>1830</v>
      </c>
    </row>
    <row r="11" spans="1:10" ht="20.100000000000001" customHeight="1" x14ac:dyDescent="0.25">
      <c r="A11" s="9" t="s">
        <v>62</v>
      </c>
      <c r="B11" s="5"/>
      <c r="C11" s="5"/>
      <c r="D11" s="5"/>
      <c r="E11" s="6"/>
      <c r="F11" s="6"/>
      <c r="G11" s="6">
        <v>61</v>
      </c>
      <c r="H11" s="6">
        <v>50</v>
      </c>
      <c r="I11" s="14">
        <v>27.918560000000003</v>
      </c>
      <c r="J11" s="14">
        <v>11</v>
      </c>
    </row>
    <row r="12" spans="1:10" x14ac:dyDescent="0.25">
      <c r="A12" s="7" t="s">
        <v>7</v>
      </c>
      <c r="B12" s="7"/>
      <c r="C12" s="7"/>
      <c r="D12" s="7"/>
      <c r="E12" s="7"/>
      <c r="F12" s="7"/>
      <c r="G12" s="7"/>
      <c r="H12" s="7"/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J15"/>
  <sheetViews>
    <sheetView zoomScaleNormal="100" zoomScaleSheetLayoutView="75" workbookViewId="0">
      <selection activeCell="J10" sqref="J10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7.42578125" style="3" customWidth="1"/>
    <col min="10" max="10" width="1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  <c r="F1" s="2"/>
      <c r="G1" s="2"/>
      <c r="H1" s="6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72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  <c r="F5" s="2"/>
      <c r="G5" s="2"/>
      <c r="H5" s="67"/>
    </row>
    <row r="6" spans="1:10" ht="35.25" customHeight="1" thickBot="1" x14ac:dyDescent="0.3">
      <c r="A6" s="34" t="s">
        <v>5</v>
      </c>
      <c r="B6" s="35">
        <v>2013</v>
      </c>
      <c r="C6" s="35">
        <v>2014</v>
      </c>
      <c r="D6" s="35">
        <v>2015</v>
      </c>
      <c r="E6" s="35">
        <v>2016</v>
      </c>
      <c r="F6" s="35">
        <f>'INGRESOS TOTALES'!F6</f>
        <v>2017</v>
      </c>
      <c r="G6" s="69">
        <f>'INGRESOS TOTALES'!G6</f>
        <v>2018</v>
      </c>
      <c r="H6" s="69">
        <f>'INGRESOS TOTALES'!H6</f>
        <v>2019</v>
      </c>
      <c r="I6" s="69">
        <f>'INGRESOS TOTALES'!I6</f>
        <v>2020</v>
      </c>
      <c r="J6" s="1">
        <f>'INGRESOS TOTALES'!J6</f>
        <v>2021</v>
      </c>
    </row>
    <row r="7" spans="1:10" ht="9.9499999999999993" customHeight="1" x14ac:dyDescent="0.25">
      <c r="A7" s="4"/>
      <c r="B7" s="2"/>
      <c r="C7" s="2"/>
      <c r="D7" s="2"/>
      <c r="E7" s="2"/>
    </row>
    <row r="8" spans="1:10" x14ac:dyDescent="0.25">
      <c r="A8" s="38" t="s">
        <v>6</v>
      </c>
      <c r="B8" s="39">
        <f t="shared" ref="B8:E8" si="0">B9+B10+B11</f>
        <v>16459577</v>
      </c>
      <c r="C8" s="39">
        <f t="shared" si="0"/>
        <v>16998504</v>
      </c>
      <c r="D8" s="39">
        <f t="shared" si="0"/>
        <v>18388696</v>
      </c>
      <c r="E8" s="39">
        <f t="shared" si="0"/>
        <v>18311147</v>
      </c>
      <c r="F8" s="39">
        <f t="shared" ref="F8" si="1">F9+F10+F11</f>
        <v>19390942</v>
      </c>
      <c r="G8" s="39">
        <f>G9+G10+G11+G12</f>
        <v>22179995</v>
      </c>
      <c r="H8" s="39">
        <f>H9+H10+H11+H12+H13</f>
        <v>21808692</v>
      </c>
      <c r="I8" s="39">
        <f>I9+I10+I11+I12+I13</f>
        <v>21247749.66719</v>
      </c>
      <c r="J8" s="39">
        <f>J9+J10+J11+J12+J13</f>
        <v>20592643</v>
      </c>
    </row>
    <row r="9" spans="1:10" x14ac:dyDescent="0.25">
      <c r="A9" s="49" t="s">
        <v>24</v>
      </c>
      <c r="B9" s="40">
        <v>6572877</v>
      </c>
      <c r="C9" s="40">
        <v>6496101</v>
      </c>
      <c r="D9" s="40">
        <v>7703658</v>
      </c>
      <c r="E9" s="40">
        <v>6941433</v>
      </c>
      <c r="F9" s="40">
        <f>'RAMO 28'!F8</f>
        <v>6779293</v>
      </c>
      <c r="G9" s="40">
        <f>'RAMO 28'!G8</f>
        <v>8641963</v>
      </c>
      <c r="H9" s="40">
        <f>'RAMO 28'!H8</f>
        <v>9731089</v>
      </c>
      <c r="I9" s="40">
        <f>'RAMO 28'!I8</f>
        <v>8977598.9899999984</v>
      </c>
      <c r="J9" s="40">
        <f>'RAMO 28'!J8</f>
        <v>8738286</v>
      </c>
    </row>
    <row r="10" spans="1:10" x14ac:dyDescent="0.25">
      <c r="A10" s="64" t="s">
        <v>25</v>
      </c>
      <c r="B10" s="65">
        <v>6112209</v>
      </c>
      <c r="C10" s="65">
        <v>6459623</v>
      </c>
      <c r="D10" s="65">
        <v>7034059</v>
      </c>
      <c r="E10" s="65">
        <v>7324461</v>
      </c>
      <c r="F10" s="65">
        <f>'RAMO 33'!F8</f>
        <v>7754235</v>
      </c>
      <c r="G10" s="65">
        <f>'RAMO 33'!G8</f>
        <v>8046079</v>
      </c>
      <c r="H10" s="65">
        <f>'RAMO 33'!H8</f>
        <v>8547439</v>
      </c>
      <c r="I10" s="65">
        <f>'RAMO 33'!I8</f>
        <v>8910170.4412200004</v>
      </c>
      <c r="J10" s="65">
        <f>'RAMO 33'!J8</f>
        <v>9067377</v>
      </c>
    </row>
    <row r="11" spans="1:10" x14ac:dyDescent="0.25">
      <c r="A11" s="8" t="s">
        <v>53</v>
      </c>
      <c r="B11" s="5">
        <v>3774491</v>
      </c>
      <c r="C11" s="5">
        <v>4042780</v>
      </c>
      <c r="D11" s="5">
        <v>3650979</v>
      </c>
      <c r="E11" s="5">
        <v>4045253</v>
      </c>
      <c r="F11" s="5">
        <v>4857414</v>
      </c>
      <c r="G11" s="5">
        <v>5269494</v>
      </c>
      <c r="H11" s="5">
        <v>2883797</v>
      </c>
      <c r="I11" s="5">
        <v>2802760.2972200001</v>
      </c>
      <c r="J11" s="5">
        <v>2186424</v>
      </c>
    </row>
    <row r="12" spans="1:10" ht="15.75" x14ac:dyDescent="0.25">
      <c r="A12" s="8" t="s">
        <v>57</v>
      </c>
      <c r="B12" s="5"/>
      <c r="C12" s="5"/>
      <c r="D12" s="5"/>
      <c r="E12" s="5"/>
      <c r="F12" s="5"/>
      <c r="G12" s="5">
        <v>222459</v>
      </c>
      <c r="H12" s="5">
        <v>171283</v>
      </c>
      <c r="I12" s="5">
        <v>135200.08175000001</v>
      </c>
      <c r="J12" s="5">
        <v>156383</v>
      </c>
    </row>
    <row r="13" spans="1:10" ht="25.5" x14ac:dyDescent="0.25">
      <c r="A13" s="13" t="s">
        <v>59</v>
      </c>
      <c r="B13" s="14"/>
      <c r="C13" s="14"/>
      <c r="D13" s="14"/>
      <c r="E13" s="14"/>
      <c r="F13" s="14"/>
      <c r="G13" s="14"/>
      <c r="H13" s="14">
        <v>475084</v>
      </c>
      <c r="I13" s="14">
        <v>422019.85700000002</v>
      </c>
      <c r="J13" s="14">
        <v>444173</v>
      </c>
    </row>
    <row r="14" spans="1:10" x14ac:dyDescent="0.25">
      <c r="A14" s="15" t="s">
        <v>7</v>
      </c>
      <c r="B14" s="11"/>
      <c r="C14" s="11"/>
      <c r="D14" s="11"/>
      <c r="E14" s="11"/>
    </row>
    <row r="15" spans="1:10" ht="15.75" x14ac:dyDescent="0.25">
      <c r="A15" s="15" t="s">
        <v>58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23"/>
  <sheetViews>
    <sheetView zoomScaleNormal="100" zoomScaleSheetLayoutView="115" workbookViewId="0">
      <pane xSplit="1" topLeftCell="B1" activePane="topRight" state="frozen"/>
      <selection activeCell="A4" sqref="A4"/>
      <selection pane="topRight" activeCell="K30" sqref="K30"/>
    </sheetView>
  </sheetViews>
  <sheetFormatPr baseColWidth="10" defaultRowHeight="15" x14ac:dyDescent="0.25"/>
  <cols>
    <col min="1" max="1" width="47.7109375" style="3" customWidth="1"/>
    <col min="2" max="8" width="15.7109375" style="3" customWidth="1"/>
    <col min="9" max="9" width="14.28515625" style="3" customWidth="1"/>
    <col min="10" max="10" width="12.85546875" style="3" customWidth="1"/>
    <col min="11" max="16384" width="11.42578125" style="3"/>
  </cols>
  <sheetData>
    <row r="1" spans="1:10" x14ac:dyDescent="0.25">
      <c r="A1" s="2"/>
      <c r="B1" s="2"/>
      <c r="C1" s="2"/>
      <c r="D1" s="2"/>
      <c r="E1" s="2"/>
      <c r="F1" s="2"/>
      <c r="G1" s="2"/>
      <c r="H1" s="67"/>
    </row>
    <row r="2" spans="1:10" ht="15.75" x14ac:dyDescent="0.25">
      <c r="A2" s="82" t="s">
        <v>3</v>
      </c>
      <c r="B2" s="82"/>
      <c r="C2" s="82"/>
      <c r="D2" s="82"/>
      <c r="E2" s="82"/>
      <c r="F2" s="82"/>
      <c r="G2" s="82"/>
      <c r="H2" s="82"/>
      <c r="I2" s="82"/>
      <c r="J2" s="82"/>
    </row>
    <row r="3" spans="1:10" x14ac:dyDescent="0.25">
      <c r="A3" s="83" t="s">
        <v>73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 x14ac:dyDescent="0.25">
      <c r="A4" s="83" t="s">
        <v>4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5.75" thickBot="1" x14ac:dyDescent="0.3">
      <c r="A5" s="2"/>
      <c r="B5" s="2"/>
      <c r="C5" s="2"/>
      <c r="D5" s="2"/>
      <c r="E5" s="2"/>
      <c r="F5" s="2"/>
      <c r="G5" s="2"/>
      <c r="H5" s="67"/>
    </row>
    <row r="6" spans="1:10" ht="35.25" customHeight="1" thickBot="1" x14ac:dyDescent="0.3">
      <c r="A6" s="34" t="s">
        <v>5</v>
      </c>
      <c r="B6" s="35">
        <v>2013</v>
      </c>
      <c r="C6" s="35">
        <v>2014</v>
      </c>
      <c r="D6" s="35">
        <v>2015</v>
      </c>
      <c r="E6" s="35">
        <v>2016</v>
      </c>
      <c r="F6" s="35">
        <f>'INGRESOS TOTALES'!F6</f>
        <v>2017</v>
      </c>
      <c r="G6" s="69">
        <f>'INGRESOS TOTALES'!G6</f>
        <v>2018</v>
      </c>
      <c r="H6" s="69">
        <f>'INGRESOS TOTALES'!H6</f>
        <v>2019</v>
      </c>
      <c r="I6" s="69">
        <f>'INGRESOS TOTALES'!I6</f>
        <v>2020</v>
      </c>
      <c r="J6" s="1">
        <f>'INGRESOS TOTALES'!J6</f>
        <v>2021</v>
      </c>
    </row>
    <row r="7" spans="1:10" ht="9.9499999999999993" customHeight="1" x14ac:dyDescent="0.25">
      <c r="A7" s="4"/>
      <c r="B7" s="2"/>
      <c r="C7" s="2"/>
      <c r="D7" s="2"/>
      <c r="E7" s="2"/>
      <c r="F7" s="2"/>
      <c r="G7" s="2"/>
      <c r="H7" s="67"/>
      <c r="I7" s="74"/>
      <c r="J7" s="77"/>
    </row>
    <row r="8" spans="1:10" x14ac:dyDescent="0.25">
      <c r="A8" s="36" t="s">
        <v>6</v>
      </c>
      <c r="B8" s="37">
        <f t="shared" ref="B8:G8" si="0">SUM(B10:B19)</f>
        <v>6572877</v>
      </c>
      <c r="C8" s="37">
        <f t="shared" si="0"/>
        <v>6496101</v>
      </c>
      <c r="D8" s="37">
        <f t="shared" si="0"/>
        <v>7703658</v>
      </c>
      <c r="E8" s="37">
        <f t="shared" si="0"/>
        <v>6941433</v>
      </c>
      <c r="F8" s="37">
        <f t="shared" si="0"/>
        <v>6779293</v>
      </c>
      <c r="G8" s="37">
        <f t="shared" si="0"/>
        <v>8641963</v>
      </c>
      <c r="H8" s="37">
        <f>SUM(H10:H20)</f>
        <v>9731089</v>
      </c>
      <c r="I8" s="37">
        <f>SUM(I10:I20)</f>
        <v>8977598.9899999984</v>
      </c>
      <c r="J8" s="37">
        <f>SUM(J10:J20)</f>
        <v>8738286</v>
      </c>
    </row>
    <row r="9" spans="1:10" x14ac:dyDescent="0.25">
      <c r="A9" s="4"/>
      <c r="B9" s="12"/>
      <c r="C9" s="12"/>
      <c r="D9" s="12"/>
      <c r="E9" s="12"/>
      <c r="F9" s="12"/>
      <c r="G9" s="12"/>
      <c r="H9" s="12"/>
      <c r="I9" s="12"/>
      <c r="J9" s="12"/>
    </row>
    <row r="10" spans="1:10" x14ac:dyDescent="0.25">
      <c r="A10" s="52" t="s">
        <v>26</v>
      </c>
      <c r="B10" s="40">
        <v>4022991</v>
      </c>
      <c r="C10" s="40">
        <v>3909391</v>
      </c>
      <c r="D10" s="40">
        <v>4017710</v>
      </c>
      <c r="E10" s="40">
        <v>4357269</v>
      </c>
      <c r="F10" s="40">
        <v>3927888</v>
      </c>
      <c r="G10" s="40">
        <v>5291230</v>
      </c>
      <c r="H10" s="40">
        <v>5598433</v>
      </c>
      <c r="I10" s="40">
        <v>5144616.585</v>
      </c>
      <c r="J10" s="40">
        <v>5596808</v>
      </c>
    </row>
    <row r="11" spans="1:10" x14ac:dyDescent="0.25">
      <c r="A11" s="53" t="s">
        <v>27</v>
      </c>
      <c r="B11" s="51">
        <v>1900899</v>
      </c>
      <c r="C11" s="51">
        <v>1829402</v>
      </c>
      <c r="D11" s="51">
        <v>2872616</v>
      </c>
      <c r="E11" s="51">
        <v>1792148</v>
      </c>
      <c r="F11" s="51">
        <v>1511574</v>
      </c>
      <c r="G11" s="51">
        <v>1844156</v>
      </c>
      <c r="H11" s="51">
        <v>2302659</v>
      </c>
      <c r="I11" s="51">
        <v>1903027.3729999999</v>
      </c>
      <c r="J11" s="51">
        <v>1667128</v>
      </c>
    </row>
    <row r="12" spans="1:10" x14ac:dyDescent="0.25">
      <c r="A12" s="53" t="s">
        <v>28</v>
      </c>
      <c r="B12" s="51">
        <v>124798</v>
      </c>
      <c r="C12" s="51">
        <v>186814</v>
      </c>
      <c r="D12" s="51">
        <v>234570</v>
      </c>
      <c r="E12" s="51">
        <v>192993</v>
      </c>
      <c r="F12" s="51">
        <v>182611</v>
      </c>
      <c r="G12" s="51">
        <v>193496</v>
      </c>
      <c r="H12" s="51">
        <v>219153</v>
      </c>
      <c r="I12" s="51">
        <v>148878.546</v>
      </c>
      <c r="J12" s="51">
        <v>167679</v>
      </c>
    </row>
    <row r="13" spans="1:10" x14ac:dyDescent="0.25">
      <c r="A13" s="53" t="s">
        <v>33</v>
      </c>
      <c r="B13" s="51">
        <v>176184</v>
      </c>
      <c r="C13" s="51">
        <v>198810</v>
      </c>
      <c r="D13" s="51">
        <v>195406</v>
      </c>
      <c r="E13" s="51">
        <v>200440</v>
      </c>
      <c r="F13" s="51">
        <v>211972</v>
      </c>
      <c r="G13" s="51">
        <v>226047</v>
      </c>
      <c r="H13" s="51">
        <v>233888</v>
      </c>
      <c r="I13" s="51">
        <v>228678.08600000001</v>
      </c>
      <c r="J13" s="51">
        <v>240412</v>
      </c>
    </row>
    <row r="14" spans="1:10" x14ac:dyDescent="0.25">
      <c r="A14" s="53" t="s">
        <v>29</v>
      </c>
      <c r="B14" s="51">
        <v>238252</v>
      </c>
      <c r="C14" s="51">
        <v>252998</v>
      </c>
      <c r="D14" s="51">
        <v>262997</v>
      </c>
      <c r="E14" s="51">
        <v>278981</v>
      </c>
      <c r="F14" s="51">
        <v>317461</v>
      </c>
      <c r="G14" s="51">
        <v>339727</v>
      </c>
      <c r="H14" s="51">
        <v>342694</v>
      </c>
      <c r="I14" s="51">
        <v>334023.83600000001</v>
      </c>
      <c r="J14" s="51">
        <v>348151</v>
      </c>
    </row>
    <row r="15" spans="1:10" x14ac:dyDescent="0.25">
      <c r="A15" s="52" t="s">
        <v>30</v>
      </c>
      <c r="B15" s="40">
        <v>58899</v>
      </c>
      <c r="C15" s="40">
        <v>67964</v>
      </c>
      <c r="D15" s="40">
        <v>70842</v>
      </c>
      <c r="E15" s="40">
        <v>70644</v>
      </c>
      <c r="F15" s="40">
        <v>80279</v>
      </c>
      <c r="G15" s="40">
        <v>55984</v>
      </c>
      <c r="H15" s="40">
        <v>76988</v>
      </c>
      <c r="I15" s="40">
        <v>49845.277999999998</v>
      </c>
      <c r="J15" s="40">
        <v>33654</v>
      </c>
    </row>
    <row r="16" spans="1:10" x14ac:dyDescent="0.25">
      <c r="A16" s="53" t="s">
        <v>31</v>
      </c>
      <c r="B16" s="51">
        <v>947</v>
      </c>
      <c r="C16" s="51">
        <v>200</v>
      </c>
      <c r="D16" s="51">
        <v>14</v>
      </c>
      <c r="E16" s="51">
        <v>1</v>
      </c>
      <c r="F16" s="51">
        <v>0</v>
      </c>
      <c r="G16" s="51">
        <v>0</v>
      </c>
      <c r="H16" s="51">
        <v>0</v>
      </c>
      <c r="I16" s="51">
        <v>0</v>
      </c>
      <c r="J16" s="51">
        <v>0</v>
      </c>
    </row>
    <row r="17" spans="1:10" ht="16.5" customHeight="1" x14ac:dyDescent="0.25">
      <c r="A17" s="53" t="s">
        <v>49</v>
      </c>
      <c r="B17" s="51">
        <v>39554</v>
      </c>
      <c r="C17" s="51">
        <v>39746</v>
      </c>
      <c r="D17" s="51">
        <v>38323</v>
      </c>
      <c r="E17" s="51">
        <v>37456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</row>
    <row r="18" spans="1:10" ht="16.5" customHeight="1" x14ac:dyDescent="0.25">
      <c r="A18" s="71" t="s">
        <v>50</v>
      </c>
      <c r="B18" s="65">
        <v>0</v>
      </c>
      <c r="C18" s="65">
        <v>0</v>
      </c>
      <c r="D18" s="65">
        <v>0</v>
      </c>
      <c r="E18" s="65">
        <v>0</v>
      </c>
      <c r="F18" s="65">
        <v>547508</v>
      </c>
      <c r="G18" s="65">
        <v>691323</v>
      </c>
      <c r="H18" s="65">
        <v>699864</v>
      </c>
      <c r="I18" s="65">
        <v>613671.25699999998</v>
      </c>
      <c r="J18" s="65">
        <v>622244</v>
      </c>
    </row>
    <row r="19" spans="1:10" ht="25.5" x14ac:dyDescent="0.25">
      <c r="A19" s="70" t="s">
        <v>32</v>
      </c>
      <c r="B19" s="5">
        <v>10353</v>
      </c>
      <c r="C19" s="5">
        <v>10776</v>
      </c>
      <c r="D19" s="5">
        <v>11180</v>
      </c>
      <c r="E19" s="5">
        <v>11501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25.5" x14ac:dyDescent="0.25">
      <c r="A20" s="32" t="s">
        <v>63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257410</v>
      </c>
      <c r="I20" s="14">
        <v>554858.02899999998</v>
      </c>
      <c r="J20" s="14">
        <v>62210</v>
      </c>
    </row>
    <row r="21" spans="1:10" ht="12.75" customHeight="1" x14ac:dyDescent="0.25">
      <c r="A21" s="33" t="s">
        <v>51</v>
      </c>
      <c r="B21" s="11"/>
      <c r="C21" s="11"/>
      <c r="D21" s="11"/>
      <c r="E21" s="11"/>
    </row>
    <row r="22" spans="1:10" ht="12.75" customHeight="1" x14ac:dyDescent="0.25">
      <c r="A22" s="33" t="s">
        <v>52</v>
      </c>
      <c r="B22" s="11"/>
      <c r="C22" s="11"/>
      <c r="D22" s="11"/>
      <c r="E22" s="11"/>
    </row>
    <row r="23" spans="1:10" x14ac:dyDescent="0.25">
      <c r="A23" s="15" t="s">
        <v>7</v>
      </c>
    </row>
  </sheetData>
  <mergeCells count="3">
    <mergeCell ref="A2:J2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APROVECHAMIENTOS!Área_de_impresión</vt:lpstr>
      <vt:lpstr>DERECHOS!Área_de_impresión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Privado</cp:lastModifiedBy>
  <cp:lastPrinted>2019-04-29T17:52:06Z</cp:lastPrinted>
  <dcterms:created xsi:type="dcterms:W3CDTF">2017-02-07T19:47:30Z</dcterms:created>
  <dcterms:modified xsi:type="dcterms:W3CDTF">2022-04-13T15:00:47Z</dcterms:modified>
</cp:coreProperties>
</file>