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699E8E8A-8013-4B02-ABEC-3CDB7671B7EF}" xr6:coauthVersionLast="36" xr6:coauthVersionMax="36" xr10:uidLastSave="{00000000-0000-0000-0000-000000000000}"/>
  <bookViews>
    <workbookView xWindow="0" yWindow="0" windowWidth="19200" windowHeight="5360" xr2:uid="{FCB94DA6-0528-4348-9D0E-33EA2B06B6FD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B10" i="1"/>
  <c r="C10" i="1"/>
  <c r="D10" i="1"/>
  <c r="B14" i="1"/>
  <c r="B13" i="1" s="1"/>
  <c r="C14" i="1"/>
  <c r="C13" i="1" s="1"/>
  <c r="D14" i="1"/>
  <c r="D13" i="1" s="1"/>
  <c r="B15" i="1"/>
  <c r="B68" i="1" s="1"/>
  <c r="C15" i="1"/>
  <c r="C68" i="1" s="1"/>
  <c r="D15" i="1"/>
  <c r="B17" i="1"/>
  <c r="C17" i="1"/>
  <c r="D17" i="1"/>
  <c r="B29" i="1"/>
  <c r="C29" i="1"/>
  <c r="D29" i="1"/>
  <c r="B30" i="1"/>
  <c r="C30" i="1"/>
  <c r="D30" i="1"/>
  <c r="B37" i="1"/>
  <c r="B44" i="1" s="1"/>
  <c r="B11" i="1" s="1"/>
  <c r="C37" i="1"/>
  <c r="C44" i="1" s="1"/>
  <c r="C11" i="1" s="1"/>
  <c r="D37" i="1"/>
  <c r="D44" i="1" s="1"/>
  <c r="D11" i="1" s="1"/>
  <c r="B40" i="1"/>
  <c r="C40" i="1"/>
  <c r="D40" i="1"/>
  <c r="B41" i="1"/>
  <c r="C41" i="1"/>
  <c r="D41" i="1"/>
  <c r="B48" i="1"/>
  <c r="B57" i="1" s="1"/>
  <c r="B59" i="1" s="1"/>
  <c r="C48" i="1"/>
  <c r="C57" i="1" s="1"/>
  <c r="C59" i="1" s="1"/>
  <c r="D48" i="1"/>
  <c r="D57" i="1" s="1"/>
  <c r="D59" i="1" s="1"/>
  <c r="B49" i="1"/>
  <c r="C49" i="1"/>
  <c r="D49" i="1"/>
  <c r="B50" i="1"/>
  <c r="C50" i="1"/>
  <c r="D50" i="1"/>
  <c r="B51" i="1"/>
  <c r="C51" i="1"/>
  <c r="D51" i="1"/>
  <c r="B53" i="1"/>
  <c r="C53" i="1"/>
  <c r="D53" i="1"/>
  <c r="B55" i="1"/>
  <c r="C55" i="1"/>
  <c r="D55" i="1"/>
  <c r="B63" i="1"/>
  <c r="C63" i="1"/>
  <c r="D63" i="1"/>
  <c r="D72" i="1" s="1"/>
  <c r="D74" i="1" s="1"/>
  <c r="B64" i="1"/>
  <c r="C64" i="1"/>
  <c r="D64" i="1"/>
  <c r="B65" i="1"/>
  <c r="C65" i="1"/>
  <c r="D65" i="1"/>
  <c r="B66" i="1"/>
  <c r="C66" i="1"/>
  <c r="D66" i="1"/>
  <c r="D68" i="1"/>
  <c r="B70" i="1"/>
  <c r="C70" i="1"/>
  <c r="D70" i="1"/>
  <c r="D8" i="1" l="1"/>
  <c r="D21" i="1" s="1"/>
  <c r="D23" i="1" s="1"/>
  <c r="D25" i="1" s="1"/>
  <c r="D33" i="1" s="1"/>
  <c r="C72" i="1"/>
  <c r="C74" i="1" s="1"/>
  <c r="C8" i="1"/>
  <c r="C21" i="1" s="1"/>
  <c r="C23" i="1" s="1"/>
  <c r="C25" i="1" s="1"/>
  <c r="C33" i="1" s="1"/>
  <c r="B72" i="1"/>
  <c r="B74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<sst xmlns="http://schemas.openxmlformats.org/spreadsheetml/2006/main" count="65" uniqueCount="45">
  <si>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</si>
  <si>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</si>
  <si>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</si>
  <si>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</si>
  <si>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</si>
  <si>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</si>
  <si>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</si>
  <si>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</si>
  <si>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</si>
  <si>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</si>
  <si>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</si>
  <si>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</si>
  <si>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</si>
  <si>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</si>
  <si>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</si>
  <si>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</si>
  <si>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</si>
  <si>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</si>
  <si>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</si>
  <si>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</si>
  <si>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</si>
  <si>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</si>
  <si>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</si>
  <si>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</si>
  <si>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</si>
  <si>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</si>
  <si>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</si>
  <si>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</si>
  <si>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</si>
  <si>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</si>
  <si>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</si>
  <si>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</si>
  <si>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</si>
  <si>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</si>
  <si>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</si>
  <si>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</si>
  <si>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</si>
  <si>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</si>
  <si>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</si>
  <si>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</si>
  <si>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</si>
  <si>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31 de diciembre de 2023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</si>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</sst>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4T.L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12560746811</v>
          </cell>
          <cell r="E41">
            <v>15262677008.17</v>
          </cell>
          <cell r="F41">
            <v>15261503268.17</v>
          </cell>
        </row>
        <row r="65">
          <cell r="B65">
            <v>12265972110</v>
          </cell>
          <cell r="E65">
            <v>14669739260.539999</v>
          </cell>
          <cell r="F65">
            <v>14669739260.539999</v>
          </cell>
        </row>
      </sheetData>
      <sheetData sheetId="1">
        <row r="9">
          <cell r="B9">
            <v>12560746811</v>
          </cell>
          <cell r="E9">
            <v>12695869363.57</v>
          </cell>
          <cell r="F9">
            <v>12631498698.060001</v>
          </cell>
        </row>
        <row r="75">
          <cell r="B75">
            <v>57234000</v>
          </cell>
          <cell r="E75">
            <v>57233999.460000001</v>
          </cell>
          <cell r="F75">
            <v>57233999.460000001</v>
          </cell>
        </row>
        <row r="76">
          <cell r="B76">
            <v>302124843</v>
          </cell>
          <cell r="E76">
            <v>302565977.58999997</v>
          </cell>
          <cell r="F76">
            <v>302565977.58999997</v>
          </cell>
        </row>
        <row r="83">
          <cell r="B83">
            <v>12265972110</v>
          </cell>
          <cell r="E83">
            <v>14767804136.669998</v>
          </cell>
          <cell r="F83">
            <v>14765674667.68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12560746811</v>
          </cell>
          <cell r="C9">
            <v>1214525037.4599998</v>
          </cell>
          <cell r="D9">
            <v>13775271848.460001</v>
          </cell>
          <cell r="E9">
            <v>12695869363.57</v>
          </cell>
          <cell r="F9">
            <v>12631498698.060001</v>
          </cell>
          <cell r="G9">
            <v>1079402484.8900001</v>
          </cell>
        </row>
        <row r="37">
          <cell r="B37">
            <v>12265972110</v>
          </cell>
          <cell r="C37">
            <v>2589482465.1300006</v>
          </cell>
          <cell r="D37">
            <v>14855454575.130001</v>
          </cell>
          <cell r="E37">
            <v>14767804136.67</v>
          </cell>
          <cell r="F37">
            <v>14765674667.68</v>
          </cell>
          <cell r="G37">
            <v>87650438.459999353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3A9C-4DA7-4599-B1F1-A0AAD664152F}">
  <sheetPr>
    <pageSetUpPr fitToPage="1"/>
  </sheetPr>
  <dimension ref="A1:IU76"/>
  <sheetViews>
    <sheetView tabSelected="1" zoomScale="70" zoomScaleNormal="70" workbookViewId="0">
      <selection sqref="A1:D1"/>
    </sheetView>
  </sheetViews>
  <sheetFormatPr baseColWidth="10" defaultColWidth="0.81640625" defaultRowHeight="14.5" zeroHeight="1" x14ac:dyDescent="0.35"/>
  <cols>
    <col min="1" max="1" width="123" bestFit="1" customWidth="1"/>
    <col min="2" max="4" width="25.7265625" customWidth="1"/>
    <col min="5" max="255" width="11.453125" hidden="1" customWidth="1"/>
  </cols>
  <sheetData>
    <row r="1" spans="1:4" ht="21" x14ac:dyDescent="0.35">
      <c r="A1" s="55" t="s">
        <v>44</v>
      </c>
      <c r="B1" s="55"/>
      <c r="C1" s="55"/>
      <c r="D1" s="55"/>
    </row>
    <row r="2" spans="1:4" x14ac:dyDescent="0.35">
      <c r="A2" s="54" t="s">
        <v>43</v>
      </c>
      <c r="B2" s="53"/>
      <c r="C2" s="53"/>
      <c r="D2" s="52"/>
    </row>
    <row r="3" spans="1:4" x14ac:dyDescent="0.35">
      <c r="A3" s="51" t="s">
        <v>42</v>
      </c>
      <c r="B3" s="50"/>
      <c r="C3" s="50"/>
      <c r="D3" s="49"/>
    </row>
    <row r="4" spans="1:4" x14ac:dyDescent="0.35">
      <c r="A4" s="48" t="s">
        <v>41</v>
      </c>
      <c r="B4" s="47"/>
      <c r="C4" s="47"/>
      <c r="D4" s="46"/>
    </row>
    <row r="5" spans="1:4" x14ac:dyDescent="0.35">
      <c r="A5" s="45" t="s">
        <v>40</v>
      </c>
      <c r="B5" s="44"/>
      <c r="C5" s="44"/>
      <c r="D5" s="43"/>
    </row>
    <row r="6" spans="1:4" x14ac:dyDescent="0.35">
      <c r="A6" s="17"/>
      <c r="B6" s="17"/>
      <c r="C6" s="17"/>
      <c r="D6" s="17"/>
    </row>
    <row r="7" spans="1:4" ht="29" x14ac:dyDescent="0.3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35">
      <c r="A8" s="29" t="s">
        <v>37</v>
      </c>
      <c r="B8" s="34">
        <f>SUM(B9:B11)</f>
        <v>24769484921</v>
      </c>
      <c r="C8" s="34">
        <f>SUM(C9:C11)</f>
        <v>29875182269.25</v>
      </c>
      <c r="D8" s="34">
        <f>SUM(D9:D11)</f>
        <v>29874008529.25</v>
      </c>
    </row>
    <row r="9" spans="1:4" x14ac:dyDescent="0.35">
      <c r="A9" s="9" t="s">
        <v>36</v>
      </c>
      <c r="B9" s="39">
        <f>+'[1]Formato 5'!B41</f>
        <v>12560746811</v>
      </c>
      <c r="C9" s="39">
        <f>+'[1]Formato 5'!E41</f>
        <v>15262677008.17</v>
      </c>
      <c r="D9" s="39">
        <f>+'[1]Formato 5'!F41</f>
        <v>15261503268.17</v>
      </c>
    </row>
    <row r="10" spans="1:4" x14ac:dyDescent="0.35">
      <c r="A10" s="9" t="s">
        <v>7</v>
      </c>
      <c r="B10" s="39">
        <f>+'[1]Formato 5'!B65</f>
        <v>12265972110</v>
      </c>
      <c r="C10" s="39">
        <f>+'[1]Formato 5'!E65</f>
        <v>14669739260.539999</v>
      </c>
      <c r="D10" s="39">
        <f>+'[1]Formato 5'!F65</f>
        <v>14669739260.539999</v>
      </c>
    </row>
    <row r="11" spans="1:4" x14ac:dyDescent="0.35">
      <c r="A11" s="9" t="s">
        <v>35</v>
      </c>
      <c r="B11" s="39">
        <f>B44</f>
        <v>-57234000</v>
      </c>
      <c r="C11" s="39">
        <f>C44</f>
        <v>-57233999.460000001</v>
      </c>
      <c r="D11" s="39">
        <f>D44</f>
        <v>-57233999.460000001</v>
      </c>
    </row>
    <row r="12" spans="1:4" x14ac:dyDescent="0.35">
      <c r="A12" s="38"/>
      <c r="B12" s="36"/>
      <c r="C12" s="36"/>
      <c r="D12" s="36"/>
    </row>
    <row r="13" spans="1:4" x14ac:dyDescent="0.35">
      <c r="A13" s="29" t="s">
        <v>34</v>
      </c>
      <c r="B13" s="34">
        <f>B14+B15</f>
        <v>24769484921</v>
      </c>
      <c r="C13" s="34">
        <f>C14+C15</f>
        <v>27406439500.779999</v>
      </c>
      <c r="D13" s="34">
        <f>D14+D15</f>
        <v>27339939366.280003</v>
      </c>
    </row>
    <row r="14" spans="1:4" x14ac:dyDescent="0.35">
      <c r="A14" s="9" t="s">
        <v>15</v>
      </c>
      <c r="B14" s="39">
        <f>+'[1]Formato 6 a)'!B9-'[1]Formato 6 a)'!B75</f>
        <v>12503512811</v>
      </c>
      <c r="C14" s="39">
        <f>+'[1]Formato 6 a)'!E9-'[1]Formato 6 a)'!E75</f>
        <v>12638635364.110001</v>
      </c>
      <c r="D14" s="39">
        <f>+'[1]Formato 6 a)'!F9-'[1]Formato 6 a)'!F75</f>
        <v>12574264698.600002</v>
      </c>
    </row>
    <row r="15" spans="1:4" x14ac:dyDescent="0.35">
      <c r="A15" s="9" t="s">
        <v>33</v>
      </c>
      <c r="B15" s="39">
        <f>+'[1]Formato 6 a)'!B83-'[1]Formato 6 a)'!B150</f>
        <v>12265972110</v>
      </c>
      <c r="C15" s="39">
        <f>+'[1]Formato 6 a)'!E83-'[1]Formato 6 a)'!E150</f>
        <v>14767804136.669998</v>
      </c>
      <c r="D15" s="39">
        <f>+'[1]Formato 6 a)'!F83-'[1]Formato 6 a)'!F150</f>
        <v>14765674667.68</v>
      </c>
    </row>
    <row r="16" spans="1:4" x14ac:dyDescent="0.35">
      <c r="A16" s="38"/>
      <c r="B16" s="36"/>
      <c r="C16" s="36"/>
      <c r="D16" s="36"/>
    </row>
    <row r="17" spans="1:4" x14ac:dyDescent="0.35">
      <c r="A17" s="29" t="s">
        <v>32</v>
      </c>
      <c r="B17" s="42">
        <f>B18+B19</f>
        <v>0</v>
      </c>
      <c r="C17" s="41">
        <f>C18+C19</f>
        <v>798059223.4000001</v>
      </c>
      <c r="D17" s="41">
        <f>D18+D19</f>
        <v>797796513.43000007</v>
      </c>
    </row>
    <row r="18" spans="1:4" x14ac:dyDescent="0.35">
      <c r="A18" s="9" t="s">
        <v>14</v>
      </c>
      <c r="B18" s="40">
        <v>0</v>
      </c>
      <c r="C18" s="39">
        <v>654388768.5</v>
      </c>
      <c r="D18" s="39">
        <v>654126058.52999997</v>
      </c>
    </row>
    <row r="19" spans="1:4" x14ac:dyDescent="0.35">
      <c r="A19" s="9" t="s">
        <v>2</v>
      </c>
      <c r="B19" s="40">
        <v>0</v>
      </c>
      <c r="C19" s="39">
        <v>143670454.90000007</v>
      </c>
      <c r="D19" s="39">
        <v>143670454.90000007</v>
      </c>
    </row>
    <row r="20" spans="1:4" x14ac:dyDescent="0.35">
      <c r="A20" s="38"/>
      <c r="B20" s="36"/>
      <c r="C20" s="36"/>
      <c r="D20" s="36"/>
    </row>
    <row r="21" spans="1:4" x14ac:dyDescent="0.35">
      <c r="A21" s="29" t="s">
        <v>31</v>
      </c>
      <c r="B21" s="3">
        <f>B8-B13+B17</f>
        <v>0</v>
      </c>
      <c r="C21" s="34">
        <f>C8-C13+C17</f>
        <v>3266801991.8700013</v>
      </c>
      <c r="D21" s="37">
        <f>D8-D13+D17</f>
        <v>3331865676.3999977</v>
      </c>
    </row>
    <row r="22" spans="1:4" x14ac:dyDescent="0.35">
      <c r="A22" s="29"/>
      <c r="B22" s="36"/>
      <c r="C22" s="36"/>
      <c r="D22" s="36"/>
    </row>
    <row r="23" spans="1:4" x14ac:dyDescent="0.35">
      <c r="A23" s="29" t="s">
        <v>30</v>
      </c>
      <c r="B23" s="34">
        <f>B21-B11</f>
        <v>57234000</v>
      </c>
      <c r="C23" s="34">
        <f>C21-C11</f>
        <v>3324035991.3300014</v>
      </c>
      <c r="D23" s="34">
        <f>D21-D11</f>
        <v>3389099675.8599977</v>
      </c>
    </row>
    <row r="24" spans="1:4" x14ac:dyDescent="0.35">
      <c r="A24" s="29"/>
      <c r="B24" s="35"/>
      <c r="C24" s="35"/>
      <c r="D24" s="35"/>
    </row>
    <row r="25" spans="1:4" x14ac:dyDescent="0.35">
      <c r="A25" s="4" t="s">
        <v>29</v>
      </c>
      <c r="B25" s="34">
        <f>B23-B17</f>
        <v>57234000</v>
      </c>
      <c r="C25" s="34">
        <f>C23-C17</f>
        <v>2525976767.9300013</v>
      </c>
      <c r="D25" s="34">
        <f>D23-D17</f>
        <v>2591303162.4299974</v>
      </c>
    </row>
    <row r="26" spans="1:4" x14ac:dyDescent="0.35">
      <c r="A26" s="33"/>
      <c r="B26" s="1"/>
      <c r="C26" s="1"/>
      <c r="D26" s="1"/>
    </row>
    <row r="27" spans="1:4" x14ac:dyDescent="0.35">
      <c r="A27" s="30"/>
      <c r="B27" s="17"/>
      <c r="C27" s="17"/>
      <c r="D27" s="17"/>
    </row>
    <row r="28" spans="1:4" x14ac:dyDescent="0.3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35">
      <c r="A29" s="29" t="s">
        <v>26</v>
      </c>
      <c r="B29" s="18">
        <f>B30+B31</f>
        <v>302124843</v>
      </c>
      <c r="C29" s="18">
        <f>C30+C31</f>
        <v>302565977.58999997</v>
      </c>
      <c r="D29" s="18">
        <f>D30+D31</f>
        <v>302565977.58999997</v>
      </c>
    </row>
    <row r="30" spans="1:4" x14ac:dyDescent="0.35">
      <c r="A30" s="9" t="s">
        <v>25</v>
      </c>
      <c r="B30" s="32">
        <f>+'[1]Formato 6 a)'!B76</f>
        <v>302124843</v>
      </c>
      <c r="C30" s="32">
        <f>+'[1]Formato 6 a)'!E76</f>
        <v>302565977.58999997</v>
      </c>
      <c r="D30" s="32">
        <f>+'[1]Formato 6 a)'!F76</f>
        <v>302565977.58999997</v>
      </c>
    </row>
    <row r="31" spans="1:4" x14ac:dyDescent="0.3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35">
      <c r="A32" s="6"/>
      <c r="B32" s="31"/>
      <c r="C32" s="31"/>
      <c r="D32" s="31"/>
    </row>
    <row r="33" spans="1:4" x14ac:dyDescent="0.35">
      <c r="A33" s="29" t="s">
        <v>23</v>
      </c>
      <c r="B33" s="18">
        <f>B25+B29</f>
        <v>359358843</v>
      </c>
      <c r="C33" s="18">
        <f>C25+C29</f>
        <v>2828542745.5200014</v>
      </c>
      <c r="D33" s="18">
        <f>D25+D29</f>
        <v>2893869140.0199976</v>
      </c>
    </row>
    <row r="34" spans="1:4" x14ac:dyDescent="0.35">
      <c r="A34" s="2"/>
      <c r="B34" s="2"/>
      <c r="C34" s="2"/>
      <c r="D34" s="2"/>
    </row>
    <row r="35" spans="1:4" x14ac:dyDescent="0.35">
      <c r="A35" s="30"/>
      <c r="B35" s="17"/>
      <c r="C35" s="17"/>
      <c r="D35" s="17"/>
    </row>
    <row r="36" spans="1:4" ht="29" x14ac:dyDescent="0.3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35">
      <c r="A37" s="29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3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35">
      <c r="A39" s="9" t="s">
        <v>5</v>
      </c>
      <c r="B39" s="25">
        <v>0</v>
      </c>
      <c r="C39" s="25">
        <v>0</v>
      </c>
      <c r="D39" s="25">
        <v>0</v>
      </c>
    </row>
    <row r="40" spans="1:4" x14ac:dyDescent="0.35">
      <c r="A40" s="29" t="s">
        <v>21</v>
      </c>
      <c r="B40" s="21">
        <f>B41+B42</f>
        <v>57234000</v>
      </c>
      <c r="C40" s="21">
        <f>C41+C42</f>
        <v>57233999.460000001</v>
      </c>
      <c r="D40" s="21">
        <f>D41+D42</f>
        <v>57233999.460000001</v>
      </c>
    </row>
    <row r="41" spans="1:4" x14ac:dyDescent="0.35">
      <c r="A41" s="9" t="s">
        <v>16</v>
      </c>
      <c r="B41" s="25">
        <f>+'[1]Formato 6 a)'!B75</f>
        <v>57234000</v>
      </c>
      <c r="C41" s="25">
        <f>+'[1]Formato 6 a)'!E75</f>
        <v>57233999.460000001</v>
      </c>
      <c r="D41" s="25">
        <f>+'[1]Formato 6 a)'!F75</f>
        <v>57233999.460000001</v>
      </c>
    </row>
    <row r="42" spans="1:4" x14ac:dyDescent="0.35">
      <c r="A42" s="9" t="s">
        <v>4</v>
      </c>
      <c r="B42" s="25">
        <v>0</v>
      </c>
      <c r="C42" s="25">
        <v>0</v>
      </c>
      <c r="D42" s="25">
        <v>0</v>
      </c>
    </row>
    <row r="43" spans="1:4" x14ac:dyDescent="0.35">
      <c r="A43" s="6"/>
      <c r="B43" s="22"/>
      <c r="C43" s="22"/>
      <c r="D43" s="22"/>
    </row>
    <row r="44" spans="1:4" x14ac:dyDescent="0.35">
      <c r="A44" s="29" t="s">
        <v>20</v>
      </c>
      <c r="B44" s="28">
        <f>B37-B40</f>
        <v>-57234000</v>
      </c>
      <c r="C44" s="28">
        <f>C37-C40</f>
        <v>-57233999.460000001</v>
      </c>
      <c r="D44" s="28">
        <f>D37-D40</f>
        <v>-57233999.460000001</v>
      </c>
    </row>
    <row r="45" spans="1:4" x14ac:dyDescent="0.35">
      <c r="A45" s="27"/>
      <c r="B45" s="2"/>
      <c r="C45" s="2"/>
      <c r="D45" s="2"/>
    </row>
    <row r="46" spans="1:4" x14ac:dyDescent="0.35">
      <c r="A46" s="17"/>
      <c r="B46" s="17"/>
      <c r="C46" s="17"/>
      <c r="D46" s="17"/>
    </row>
    <row r="47" spans="1:4" ht="29" x14ac:dyDescent="0.3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35">
      <c r="A48" s="14" t="s">
        <v>19</v>
      </c>
      <c r="B48" s="26">
        <f>B9</f>
        <v>12560746811</v>
      </c>
      <c r="C48" s="26">
        <f>C9</f>
        <v>15262677008.17</v>
      </c>
      <c r="D48" s="26">
        <f>D9</f>
        <v>15261503268.17</v>
      </c>
    </row>
    <row r="49" spans="1:4" x14ac:dyDescent="0.35">
      <c r="A49" s="12" t="s">
        <v>18</v>
      </c>
      <c r="B49" s="18">
        <f>B50-B51</f>
        <v>-57234000</v>
      </c>
      <c r="C49" s="18">
        <f>C50-C51</f>
        <v>-57233999.460000001</v>
      </c>
      <c r="D49" s="18">
        <f>D50-D51</f>
        <v>-57233999.460000001</v>
      </c>
    </row>
    <row r="50" spans="1:4" x14ac:dyDescent="0.3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35">
      <c r="A51" s="11" t="s">
        <v>16</v>
      </c>
      <c r="B51" s="25">
        <f>+B41</f>
        <v>57234000</v>
      </c>
      <c r="C51" s="25">
        <f>+C41</f>
        <v>57233999.460000001</v>
      </c>
      <c r="D51" s="25">
        <f>+D41</f>
        <v>57233999.460000001</v>
      </c>
    </row>
    <row r="52" spans="1:4" x14ac:dyDescent="0.35">
      <c r="A52" s="6"/>
      <c r="B52" s="22"/>
      <c r="C52" s="22"/>
      <c r="D52" s="22"/>
    </row>
    <row r="53" spans="1:4" x14ac:dyDescent="0.35">
      <c r="A53" s="9" t="s">
        <v>15</v>
      </c>
      <c r="B53" s="25">
        <f>B14</f>
        <v>12503512811</v>
      </c>
      <c r="C53" s="25">
        <f>C14</f>
        <v>12638635364.110001</v>
      </c>
      <c r="D53" s="25">
        <f>D14</f>
        <v>12574264698.600002</v>
      </c>
    </row>
    <row r="54" spans="1:4" x14ac:dyDescent="0.35">
      <c r="A54" s="6"/>
      <c r="B54" s="22"/>
      <c r="C54" s="22"/>
      <c r="D54" s="22"/>
    </row>
    <row r="55" spans="1:4" x14ac:dyDescent="0.35">
      <c r="A55" s="9" t="s">
        <v>14</v>
      </c>
      <c r="B55" s="24">
        <f>B18</f>
        <v>0</v>
      </c>
      <c r="C55" s="23">
        <f>C18</f>
        <v>654388768.5</v>
      </c>
      <c r="D55" s="23">
        <f>D18</f>
        <v>654126058.52999997</v>
      </c>
    </row>
    <row r="56" spans="1:4" x14ac:dyDescent="0.35">
      <c r="A56" s="6"/>
      <c r="B56" s="22"/>
      <c r="C56" s="22"/>
      <c r="D56" s="22"/>
    </row>
    <row r="57" spans="1:4" ht="29" x14ac:dyDescent="0.35">
      <c r="A57" s="4" t="s">
        <v>13</v>
      </c>
      <c r="B57" s="21">
        <f>B48+B49-B53+B55</f>
        <v>0</v>
      </c>
      <c r="C57" s="21">
        <f>C48+C49-C53+C55</f>
        <v>3221196413.1000004</v>
      </c>
      <c r="D57" s="21">
        <f>D48+D49-D53+D55</f>
        <v>3284130628.6399984</v>
      </c>
    </row>
    <row r="58" spans="1:4" x14ac:dyDescent="0.35">
      <c r="A58" s="20"/>
      <c r="B58" s="19"/>
      <c r="C58" s="19"/>
      <c r="D58" s="19"/>
    </row>
    <row r="59" spans="1:4" x14ac:dyDescent="0.35">
      <c r="A59" s="4" t="s">
        <v>12</v>
      </c>
      <c r="B59" s="18">
        <f>B57-B49</f>
        <v>57234000</v>
      </c>
      <c r="C59" s="18">
        <f>C57-C49</f>
        <v>3278430412.5600004</v>
      </c>
      <c r="D59" s="18">
        <f>D57-D49</f>
        <v>3341364628.0999985</v>
      </c>
    </row>
    <row r="60" spans="1:4" x14ac:dyDescent="0.35">
      <c r="A60" s="2"/>
      <c r="B60" s="2"/>
      <c r="C60" s="2"/>
      <c r="D60" s="2"/>
    </row>
    <row r="61" spans="1:4" x14ac:dyDescent="0.35">
      <c r="A61" s="17"/>
      <c r="B61" s="17"/>
      <c r="C61" s="17"/>
      <c r="D61" s="17"/>
    </row>
    <row r="62" spans="1:4" ht="29" x14ac:dyDescent="0.3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35">
      <c r="A63" s="14" t="s">
        <v>7</v>
      </c>
      <c r="B63" s="13">
        <f>B10</f>
        <v>12265972110</v>
      </c>
      <c r="C63" s="13">
        <f>C10</f>
        <v>14669739260.539999</v>
      </c>
      <c r="D63" s="13">
        <f>D10</f>
        <v>14669739260.539999</v>
      </c>
    </row>
    <row r="64" spans="1:4" x14ac:dyDescent="0.3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12265972110</v>
      </c>
      <c r="C68" s="10">
        <f>C15</f>
        <v>14767804136.669998</v>
      </c>
      <c r="D68" s="10">
        <f>D15</f>
        <v>14765674667.68</v>
      </c>
    </row>
    <row r="69" spans="1:4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143670454.90000007</v>
      </c>
      <c r="D70" s="7">
        <f>D19</f>
        <v>143670454.90000007</v>
      </c>
    </row>
    <row r="71" spans="1:4" x14ac:dyDescent="0.35">
      <c r="A71" s="6"/>
      <c r="B71" s="5"/>
      <c r="C71" s="5"/>
      <c r="D71" s="5"/>
    </row>
    <row r="72" spans="1:4" ht="29" x14ac:dyDescent="0.35">
      <c r="A72" s="4" t="s">
        <v>1</v>
      </c>
      <c r="B72" s="3">
        <f>B63+B64-B68+B70</f>
        <v>0</v>
      </c>
      <c r="C72" s="3">
        <f>C63+C64-C68+C70</f>
        <v>45605578.770000905</v>
      </c>
      <c r="D72" s="3">
        <f>D63+D64-D68+D70</f>
        <v>47735047.759998769</v>
      </c>
    </row>
    <row r="73" spans="1:4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45605578.770000905</v>
      </c>
      <c r="D74" s="3">
        <f>D72-D64</f>
        <v>47735047.759998769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47BA3A42-AAC8-4DEA-B137-09D05AB35346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fitToHeight="2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89C7AD-7441-4ECE-A28C-12DE3C46F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DF318-9D18-4AB2-A680-EAD5942FB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2AC6F-DAB9-4DBB-A39E-4210807F0C2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b5d711f-cf61-4330-b2ea-75094ab697dd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2024-05-17T15:15:51Z</dcterms:created>
  <dcterms:modified xsi:type="dcterms:W3CDTF">2024-05-17T15:16:20Z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