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6A71F63F-E3EA-454E-B487-441D7AA5CC83}" xr6:coauthVersionLast="36" xr6:coauthVersionMax="36" xr10:uidLastSave="{00000000-0000-0000-0000-000000000000}"/>
  <bookViews>
    <workbookView xWindow="0" yWindow="0" windowWidth="19200" windowHeight="5360" xr2:uid="{E5B3ACE3-B2ED-4071-96D2-2F6B6CE70B72}"/>
  </bookViews>
  <sheets>
    <sheet name="Formato 6 b)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'[3]Formato 2'!$E$52</definedName>
    <definedName name="MONTO1">'[4]Info General'!$D$18</definedName>
    <definedName name="MONTO2">'[4]Info General'!$E$18</definedName>
    <definedName name="OB_CORTO_PLAZO_FIN_01">'[3]Formato 2'!$B$52</definedName>
    <definedName name="OB_CORTO_PLAZO_FIN_02">'[3]Formato 2'!$C$52</definedName>
    <definedName name="OB_CORTO_PLAZO_FIN_03">'[3]Formato 2'!$D$52</definedName>
    <definedName name="OB_CORTO_PLAZO_FIN_04">'[3]Formato 2'!$E$52</definedName>
    <definedName name="OB_CORTO_PLAZO_FIN_05">'[3]Formato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ALOR_INS_BCC_FIN_07">'[3]Formato 2'!$H$38</definedName>
    <definedName name="vcbvbcbdfgfdg">'Formato 6 b)'!$D$9</definedName>
    <definedName name="vcvcbvcbcvb">'Formato 6 b)'!$B$37</definedName>
    <definedName name="zfds">'[3]Formato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65" i="1" s="1"/>
  <c r="C9" i="1"/>
  <c r="D9" i="1"/>
  <c r="D65" i="1" s="1"/>
  <c r="E9" i="1"/>
  <c r="F9" i="1"/>
  <c r="F65" i="1" s="1"/>
  <c r="G10" i="1"/>
  <c r="G9" i="1" s="1"/>
  <c r="G65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B37" i="1"/>
  <c r="C37" i="1"/>
  <c r="D37" i="1"/>
  <c r="E37" i="1"/>
  <c r="F37" i="1"/>
  <c r="G38" i="1"/>
  <c r="G37" i="1" s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E65" i="1" l="1"/>
  <c r="C65" i="1"/>
</calcChain>
</file>

<file path=xl/sharedStrings.xml><?xml version="1.0" encoding="utf-8"?>
<sst xmlns="http://schemas.openxmlformats.org/spreadsheetml/2006/main" count="71" uniqueCount="44">
  <si>
    <t>III. Total de Egresos (III = I + II)</t>
  </si>
  <si>
    <t>*</t>
  </si>
  <si>
    <t>Participaciones y Transferencias a Municipios</t>
  </si>
  <si>
    <t>Fideicomisos Públicos</t>
  </si>
  <si>
    <t>Organismos Públicos Descentralizados</t>
  </si>
  <si>
    <t>Órganos Autónomos</t>
  </si>
  <si>
    <t>Poder Judicial</t>
  </si>
  <si>
    <t>Poder Legislativo</t>
  </si>
  <si>
    <t>Deuda Pública</t>
  </si>
  <si>
    <t>Provisiones del Estado</t>
  </si>
  <si>
    <t>Fiscalía General del Estado de Campeche</t>
  </si>
  <si>
    <t>Secretaría de la Contraloría</t>
  </si>
  <si>
    <t>Consejería Jurídica</t>
  </si>
  <si>
    <t>Secretaría de Protección Civil</t>
  </si>
  <si>
    <t>Secretaría de Protección y Seguridad Ciudadana</t>
  </si>
  <si>
    <t>Secretaría de Turismo</t>
  </si>
  <si>
    <t>Secretaría de Medio Ambiente, Biodiversidad, Cambio Climático y Energía</t>
  </si>
  <si>
    <t>Secretaría de Inclusión</t>
  </si>
  <si>
    <t>Secretaría de Bienestar</t>
  </si>
  <si>
    <t>Secretaría de Desarrollo Agropecuario</t>
  </si>
  <si>
    <t>Secretaría de Desarrollo Económico</t>
  </si>
  <si>
    <t>Secretaría de Desarrollo Territorial, Urbano y Obras Públicas</t>
  </si>
  <si>
    <t>Secretaría de Salud</t>
  </si>
  <si>
    <t>Secretaría de Educación</t>
  </si>
  <si>
    <t>Secretaría de Modernización Administrativa e Innovación Gubernamental</t>
  </si>
  <si>
    <t>Secretaría de Administración y Finanzas</t>
  </si>
  <si>
    <t>Secretaría de Gobierno</t>
  </si>
  <si>
    <t>Coordinación General de la Oficina de la Gobernadora o del Gobernador del Estado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</si>
  <si>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</si>
  <si>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</si>
  <si>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</si>
  <si>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</si>
  <si>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</si>
  <si>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</si>
  <si>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</si>
  <si>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</si>
  <si>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</si>
  <si>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</si>
  <si>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</si>
  <si>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30 de septiembre de 2023 (b)</t>
  </si>
  <si>
    <t>Clasificación Administrativa</t>
  </si>
  <si>
    <t>Estado Analítico del Ejercicio del Presupuesto de Egresos Detallado - LDF</t>
  </si>
  <si>
    <t>Poder Ejecutivo del Estado de Campeche (a)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</si>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</sst>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/>
    </xf>
    <xf numFmtId="165" fontId="1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2"/>
      <protection locked="0"/>
    </xf>
    <xf numFmtId="0" fontId="0" fillId="2" borderId="2" xfId="0" applyFill="1" applyBorder="1" applyAlignment="1" applyProtection="1">
      <alignment horizontal="left" vertical="center" wrapText="1" indent="2"/>
      <protection locked="0"/>
    </xf>
    <xf numFmtId="4" fontId="1" fillId="2" borderId="2" xfId="1" applyNumberFormat="1" applyFont="1" applyFill="1" applyBorder="1" applyAlignment="1" applyProtection="1">
      <alignment vertical="center"/>
    </xf>
    <xf numFmtId="4" fontId="2" fillId="2" borderId="2" xfId="1" applyNumberFormat="1" applyFont="1" applyFill="1" applyBorder="1" applyAlignment="1" applyProtection="1">
      <alignment vertical="center"/>
    </xf>
    <xf numFmtId="4" fontId="1" fillId="2" borderId="2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2%20Informe%20Anal&#237;tico%20de%20la%20Deuda%20P&#250;blica%20y%20Otros%20Pasiv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3ACC8-17BF-48D6-917F-4C862F26D41C}">
  <sheetPr>
    <pageSetUpPr fitToPage="1"/>
  </sheetPr>
  <dimension ref="A1:IU97"/>
  <sheetViews>
    <sheetView tabSelected="1" zoomScale="80" zoomScaleNormal="80" workbookViewId="0">
      <selection sqref="A1:G1"/>
    </sheetView>
  </sheetViews>
  <sheetFormatPr baseColWidth="10" defaultColWidth="0.81640625" defaultRowHeight="14.5" zeroHeight="1" x14ac:dyDescent="0.35"/>
  <cols>
    <col min="1" max="1" width="59.26953125" style="1" customWidth="1"/>
    <col min="2" max="6" width="20.7265625" style="1" customWidth="1"/>
    <col min="7" max="7" width="18.26953125" style="1" customWidth="1"/>
    <col min="8" max="255" width="11.453125" hidden="1" customWidth="1"/>
  </cols>
  <sheetData>
    <row r="1" spans="1:7" ht="21" x14ac:dyDescent="0.35">
      <c r="A1" s="35" t="s">
        <v>43</v>
      </c>
      <c r="B1" s="35"/>
      <c r="C1" s="35"/>
      <c r="D1" s="35"/>
      <c r="E1" s="35"/>
      <c r="F1" s="35"/>
      <c r="G1" s="35"/>
    </row>
    <row r="2" spans="1:7" x14ac:dyDescent="0.35">
      <c r="A2" s="34" t="s">
        <v>42</v>
      </c>
      <c r="B2" s="33"/>
      <c r="C2" s="33"/>
      <c r="D2" s="33"/>
      <c r="E2" s="33"/>
      <c r="F2" s="33"/>
      <c r="G2" s="32"/>
    </row>
    <row r="3" spans="1:7" x14ac:dyDescent="0.35">
      <c r="A3" s="31" t="s">
        <v>41</v>
      </c>
      <c r="B3" s="30"/>
      <c r="C3" s="30"/>
      <c r="D3" s="30"/>
      <c r="E3" s="30"/>
      <c r="F3" s="30"/>
      <c r="G3" s="29"/>
    </row>
    <row r="4" spans="1:7" x14ac:dyDescent="0.35">
      <c r="A4" s="31" t="s">
        <v>40</v>
      </c>
      <c r="B4" s="30"/>
      <c r="C4" s="30"/>
      <c r="D4" s="30"/>
      <c r="E4" s="30"/>
      <c r="F4" s="30"/>
      <c r="G4" s="29"/>
    </row>
    <row r="5" spans="1:7" x14ac:dyDescent="0.35">
      <c r="A5" s="28" t="s">
        <v>39</v>
      </c>
      <c r="B5" s="27"/>
      <c r="C5" s="27"/>
      <c r="D5" s="27"/>
      <c r="E5" s="27"/>
      <c r="F5" s="27"/>
      <c r="G5" s="26"/>
    </row>
    <row r="6" spans="1:7" x14ac:dyDescent="0.35">
      <c r="A6" s="25" t="s">
        <v>38</v>
      </c>
      <c r="B6" s="24"/>
      <c r="C6" s="24"/>
      <c r="D6" s="24"/>
      <c r="E6" s="24"/>
      <c r="F6" s="24"/>
      <c r="G6" s="23"/>
    </row>
    <row r="7" spans="1:7" x14ac:dyDescent="0.35">
      <c r="A7" s="22" t="s">
        <v>37</v>
      </c>
      <c r="B7" s="21" t="s">
        <v>36</v>
      </c>
      <c r="C7" s="21"/>
      <c r="D7" s="21"/>
      <c r="E7" s="21"/>
      <c r="F7" s="21"/>
      <c r="G7" s="20" t="s">
        <v>35</v>
      </c>
    </row>
    <row r="8" spans="1:7" ht="29" x14ac:dyDescent="0.35">
      <c r="A8" s="19"/>
      <c r="B8" s="17" t="s">
        <v>34</v>
      </c>
      <c r="C8" s="18" t="s">
        <v>33</v>
      </c>
      <c r="D8" s="17" t="s">
        <v>32</v>
      </c>
      <c r="E8" s="17" t="s">
        <v>31</v>
      </c>
      <c r="F8" s="17" t="s">
        <v>30</v>
      </c>
      <c r="G8" s="16"/>
    </row>
    <row r="9" spans="1:7" x14ac:dyDescent="0.35">
      <c r="A9" s="15" t="s">
        <v>29</v>
      </c>
      <c r="B9" s="14">
        <f>SUM(B10:GASTO_NE_FIN_01)</f>
        <v>12560746811</v>
      </c>
      <c r="C9" s="14">
        <f>SUM(C10:GASTO_NE_FIN_02)</f>
        <v>1042609607.71</v>
      </c>
      <c r="D9" s="14">
        <f>SUM(D10:GASTO_NE_FIN_03)</f>
        <v>13603356418.709999</v>
      </c>
      <c r="E9" s="14">
        <f>SUM(E10:GASTO_NE_FIN_04)</f>
        <v>8832648647.8199997</v>
      </c>
      <c r="F9" s="14">
        <f>SUM(F10:cvbcvb)</f>
        <v>8827223483.8199997</v>
      </c>
      <c r="G9" s="14">
        <f>SUM(G10:GASTO_NE_FIN_06)</f>
        <v>4770707770.8900003</v>
      </c>
    </row>
    <row r="10" spans="1:7" ht="29" x14ac:dyDescent="0.35">
      <c r="A10" s="10" t="s">
        <v>27</v>
      </c>
      <c r="B10" s="8">
        <v>178799805</v>
      </c>
      <c r="C10" s="8">
        <v>253836702.41999999</v>
      </c>
      <c r="D10" s="8">
        <v>432636507.42000002</v>
      </c>
      <c r="E10" s="8">
        <v>143065984.78999999</v>
      </c>
      <c r="F10" s="8">
        <v>142886307.88</v>
      </c>
      <c r="G10" s="8">
        <f>+D10-E10</f>
        <v>289570522.63</v>
      </c>
    </row>
    <row r="11" spans="1:7" x14ac:dyDescent="0.35">
      <c r="A11" s="9" t="s">
        <v>26</v>
      </c>
      <c r="B11" s="8">
        <v>439632866</v>
      </c>
      <c r="C11" s="8">
        <v>-32187203.539999999</v>
      </c>
      <c r="D11" s="8">
        <v>407445662.45999998</v>
      </c>
      <c r="E11" s="8">
        <v>266745732.44999999</v>
      </c>
      <c r="F11" s="8">
        <v>266327584.31</v>
      </c>
      <c r="G11" s="8">
        <f>+D11-E11</f>
        <v>140699930.00999999</v>
      </c>
    </row>
    <row r="12" spans="1:7" x14ac:dyDescent="0.35">
      <c r="A12" s="9" t="s">
        <v>25</v>
      </c>
      <c r="B12" s="8">
        <v>782141897</v>
      </c>
      <c r="C12" s="8">
        <v>-1207949.8600000001</v>
      </c>
      <c r="D12" s="8">
        <v>780933947.13999999</v>
      </c>
      <c r="E12" s="8">
        <v>321461764.56</v>
      </c>
      <c r="F12" s="8">
        <v>320988661.73000002</v>
      </c>
      <c r="G12" s="8">
        <f>+D12-E12</f>
        <v>459472182.57999998</v>
      </c>
    </row>
    <row r="13" spans="1:7" ht="29" x14ac:dyDescent="0.35">
      <c r="A13" s="10" t="s">
        <v>24</v>
      </c>
      <c r="B13" s="8">
        <v>46702556</v>
      </c>
      <c r="C13" s="8">
        <v>3129933.34</v>
      </c>
      <c r="D13" s="8">
        <v>49832489.340000004</v>
      </c>
      <c r="E13" s="8">
        <v>35943118.25</v>
      </c>
      <c r="F13" s="8">
        <v>35875364.100000001</v>
      </c>
      <c r="G13" s="8">
        <f>+D13-E13</f>
        <v>13889371.090000004</v>
      </c>
    </row>
    <row r="14" spans="1:7" x14ac:dyDescent="0.35">
      <c r="A14" s="9" t="s">
        <v>23</v>
      </c>
      <c r="B14" s="8">
        <v>595831253</v>
      </c>
      <c r="C14" s="8">
        <v>-40830957.609999999</v>
      </c>
      <c r="D14" s="8">
        <v>555000295.38999999</v>
      </c>
      <c r="E14" s="8">
        <v>302237368.92000002</v>
      </c>
      <c r="F14" s="8">
        <v>301712883.08999997</v>
      </c>
      <c r="G14" s="8">
        <f>+D14-E14</f>
        <v>252762926.46999997</v>
      </c>
    </row>
    <row r="15" spans="1:7" x14ac:dyDescent="0.35">
      <c r="A15" s="9" t="s">
        <v>22</v>
      </c>
      <c r="B15" s="8">
        <v>333307677</v>
      </c>
      <c r="C15" s="8">
        <v>-41091495.880000003</v>
      </c>
      <c r="D15" s="8">
        <v>292216181.12</v>
      </c>
      <c r="E15" s="8">
        <v>190037703.69</v>
      </c>
      <c r="F15" s="8">
        <v>189673273.96000001</v>
      </c>
      <c r="G15" s="8">
        <f>+D15-E15</f>
        <v>102178477.43000001</v>
      </c>
    </row>
    <row r="16" spans="1:7" x14ac:dyDescent="0.35">
      <c r="A16" s="10" t="s">
        <v>21</v>
      </c>
      <c r="B16" s="8">
        <v>396854906</v>
      </c>
      <c r="C16" s="8">
        <v>125462068.17</v>
      </c>
      <c r="D16" s="8">
        <v>522316974.17000002</v>
      </c>
      <c r="E16" s="8">
        <v>278832049.79000002</v>
      </c>
      <c r="F16" s="8">
        <v>278427511.58999997</v>
      </c>
      <c r="G16" s="8">
        <f>+D16-E16</f>
        <v>243484924.38</v>
      </c>
    </row>
    <row r="17" spans="1:7" x14ac:dyDescent="0.35">
      <c r="A17" s="9" t="s">
        <v>20</v>
      </c>
      <c r="B17" s="8">
        <v>55419524</v>
      </c>
      <c r="C17" s="8">
        <v>701740.09</v>
      </c>
      <c r="D17" s="8">
        <v>56121264.090000004</v>
      </c>
      <c r="E17" s="8">
        <v>26595028.690000001</v>
      </c>
      <c r="F17" s="8">
        <v>26537541.43</v>
      </c>
      <c r="G17" s="8">
        <f>+D17-E17</f>
        <v>29526235.400000002</v>
      </c>
    </row>
    <row r="18" spans="1:7" x14ac:dyDescent="0.35">
      <c r="A18" s="9" t="s">
        <v>19</v>
      </c>
      <c r="B18" s="8">
        <v>162865574</v>
      </c>
      <c r="C18" s="8">
        <v>68172512.120000005</v>
      </c>
      <c r="D18" s="8">
        <v>231038086.12</v>
      </c>
      <c r="E18" s="8">
        <v>156342191.50999999</v>
      </c>
      <c r="F18" s="8">
        <v>156234531.06</v>
      </c>
      <c r="G18" s="8">
        <f>+D18-E18</f>
        <v>74695894.610000014</v>
      </c>
    </row>
    <row r="19" spans="1:7" x14ac:dyDescent="0.35">
      <c r="A19" s="9" t="s">
        <v>18</v>
      </c>
      <c r="B19" s="8">
        <v>391486643</v>
      </c>
      <c r="C19" s="8">
        <v>-159274016.38</v>
      </c>
      <c r="D19" s="8">
        <v>232212626.62</v>
      </c>
      <c r="E19" s="8">
        <v>143573293.88</v>
      </c>
      <c r="F19" s="8">
        <v>143449973.03</v>
      </c>
      <c r="G19" s="8">
        <f>+D19-E19</f>
        <v>88639332.74000001</v>
      </c>
    </row>
    <row r="20" spans="1:7" x14ac:dyDescent="0.35">
      <c r="A20" s="9" t="s">
        <v>17</v>
      </c>
      <c r="B20" s="8">
        <v>21159297</v>
      </c>
      <c r="C20" s="8">
        <v>87630.7</v>
      </c>
      <c r="D20" s="8">
        <v>21246927.699999999</v>
      </c>
      <c r="E20" s="8">
        <v>9908754.1999999993</v>
      </c>
      <c r="F20" s="8">
        <v>9885945.8399999999</v>
      </c>
      <c r="G20" s="8">
        <f>+D20-E20</f>
        <v>11338173.5</v>
      </c>
    </row>
    <row r="21" spans="1:7" ht="29" x14ac:dyDescent="0.35">
      <c r="A21" s="10" t="s">
        <v>16</v>
      </c>
      <c r="B21" s="8">
        <v>121030999</v>
      </c>
      <c r="C21" s="8">
        <v>1488575.63</v>
      </c>
      <c r="D21" s="8">
        <v>122519574.63</v>
      </c>
      <c r="E21" s="8">
        <v>74625868.980000004</v>
      </c>
      <c r="F21" s="8">
        <v>74585715.129999995</v>
      </c>
      <c r="G21" s="8">
        <f>+D21-E21</f>
        <v>47893705.649999991</v>
      </c>
    </row>
    <row r="22" spans="1:7" x14ac:dyDescent="0.35">
      <c r="A22" s="9" t="s">
        <v>15</v>
      </c>
      <c r="B22" s="8">
        <v>124631291</v>
      </c>
      <c r="C22" s="8">
        <v>-15169046.529999999</v>
      </c>
      <c r="D22" s="8">
        <v>109462244.47</v>
      </c>
      <c r="E22" s="8">
        <v>78827715.700000003</v>
      </c>
      <c r="F22" s="8">
        <v>78770806.159999996</v>
      </c>
      <c r="G22" s="8">
        <f>+D22-E22</f>
        <v>30634528.769999996</v>
      </c>
    </row>
    <row r="23" spans="1:7" x14ac:dyDescent="0.35">
      <c r="A23" s="9" t="s">
        <v>14</v>
      </c>
      <c r="B23" s="8">
        <v>626933457</v>
      </c>
      <c r="C23" s="8">
        <v>513232159.38999999</v>
      </c>
      <c r="D23" s="8">
        <v>1140165616.3900001</v>
      </c>
      <c r="E23" s="8">
        <v>558613599.16999996</v>
      </c>
      <c r="F23" s="8">
        <v>557620087.77999997</v>
      </c>
      <c r="G23" s="8">
        <f>+D23-E23</f>
        <v>581552017.22000015</v>
      </c>
    </row>
    <row r="24" spans="1:7" x14ac:dyDescent="0.35">
      <c r="A24" s="9" t="s">
        <v>13</v>
      </c>
      <c r="B24" s="8">
        <v>92684978</v>
      </c>
      <c r="C24" s="8">
        <v>-3599495.8</v>
      </c>
      <c r="D24" s="8">
        <v>89085482.200000003</v>
      </c>
      <c r="E24" s="8">
        <v>56503277.659999996</v>
      </c>
      <c r="F24" s="8">
        <v>56433618.329999998</v>
      </c>
      <c r="G24" s="8">
        <f>+D24-E24</f>
        <v>32582204.540000007</v>
      </c>
    </row>
    <row r="25" spans="1:7" x14ac:dyDescent="0.35">
      <c r="A25" s="9" t="s">
        <v>12</v>
      </c>
      <c r="B25" s="8">
        <v>92168764</v>
      </c>
      <c r="C25" s="8">
        <v>3344109.47</v>
      </c>
      <c r="D25" s="8">
        <v>95512873.469999999</v>
      </c>
      <c r="E25" s="8">
        <v>65329135.07</v>
      </c>
      <c r="F25" s="8">
        <v>65236388.200000003</v>
      </c>
      <c r="G25" s="8">
        <f>+D25-E25</f>
        <v>30183738.399999999</v>
      </c>
    </row>
    <row r="26" spans="1:7" x14ac:dyDescent="0.35">
      <c r="A26" s="9" t="s">
        <v>11</v>
      </c>
      <c r="B26" s="8">
        <v>33792212</v>
      </c>
      <c r="C26" s="8">
        <v>743205.26</v>
      </c>
      <c r="D26" s="8">
        <v>34535417.259999998</v>
      </c>
      <c r="E26" s="8">
        <v>18777187.07</v>
      </c>
      <c r="F26" s="8">
        <v>18752797.690000001</v>
      </c>
      <c r="G26" s="8">
        <f>+D26-E26</f>
        <v>15758230.189999998</v>
      </c>
    </row>
    <row r="27" spans="1:7" x14ac:dyDescent="0.35">
      <c r="A27" s="9" t="s">
        <v>10</v>
      </c>
      <c r="B27" s="8">
        <v>421644622</v>
      </c>
      <c r="C27" s="8">
        <v>-62395843.060000002</v>
      </c>
      <c r="D27" s="8">
        <v>359248778.94</v>
      </c>
      <c r="E27" s="8">
        <v>224410937.13</v>
      </c>
      <c r="F27" s="8">
        <v>223860008.72999999</v>
      </c>
      <c r="G27" s="8">
        <f>+D27-E27</f>
        <v>134837841.81</v>
      </c>
    </row>
    <row r="28" spans="1:7" x14ac:dyDescent="0.35">
      <c r="A28" s="9" t="s">
        <v>9</v>
      </c>
      <c r="B28" s="8">
        <v>201444083</v>
      </c>
      <c r="C28" s="8">
        <v>-34838310</v>
      </c>
      <c r="D28" s="8">
        <v>166605773</v>
      </c>
      <c r="E28" s="8">
        <v>0</v>
      </c>
      <c r="F28" s="8">
        <v>0</v>
      </c>
      <c r="G28" s="8">
        <f>+D28-E28</f>
        <v>166605773</v>
      </c>
    </row>
    <row r="29" spans="1:7" x14ac:dyDescent="0.35">
      <c r="A29" s="9" t="s">
        <v>8</v>
      </c>
      <c r="B29" s="8">
        <v>409358843</v>
      </c>
      <c r="C29" s="8">
        <v>21027668.149999999</v>
      </c>
      <c r="D29" s="8">
        <v>430386511.14999998</v>
      </c>
      <c r="E29" s="8">
        <v>269180951.44999999</v>
      </c>
      <c r="F29" s="8">
        <v>269180951.44999999</v>
      </c>
      <c r="G29" s="8">
        <f>+D29-E29</f>
        <v>161205559.69999999</v>
      </c>
    </row>
    <row r="30" spans="1:7" x14ac:dyDescent="0.35">
      <c r="A30" s="9" t="s">
        <v>7</v>
      </c>
      <c r="B30" s="8">
        <v>251680320</v>
      </c>
      <c r="C30" s="8">
        <v>31122</v>
      </c>
      <c r="D30" s="8">
        <v>251711442</v>
      </c>
      <c r="E30" s="8">
        <v>190309667</v>
      </c>
      <c r="F30" s="8">
        <v>190309667</v>
      </c>
      <c r="G30" s="8">
        <f>+D30-E30</f>
        <v>61401775</v>
      </c>
    </row>
    <row r="31" spans="1:7" x14ac:dyDescent="0.35">
      <c r="A31" s="9" t="s">
        <v>6</v>
      </c>
      <c r="B31" s="8">
        <v>332386758</v>
      </c>
      <c r="C31" s="8">
        <v>6400000</v>
      </c>
      <c r="D31" s="8">
        <v>338786758</v>
      </c>
      <c r="E31" s="8">
        <v>256440073</v>
      </c>
      <c r="F31" s="8">
        <v>256440073</v>
      </c>
      <c r="G31" s="8">
        <f>+D31-E31</f>
        <v>82346685</v>
      </c>
    </row>
    <row r="32" spans="1:7" x14ac:dyDescent="0.35">
      <c r="A32" s="9" t="s">
        <v>5</v>
      </c>
      <c r="B32" s="8">
        <v>263113109</v>
      </c>
      <c r="C32" s="8">
        <v>1893657</v>
      </c>
      <c r="D32" s="8">
        <v>265006766</v>
      </c>
      <c r="E32" s="8">
        <v>177612797.52000001</v>
      </c>
      <c r="F32" s="8">
        <v>177612797.52000001</v>
      </c>
      <c r="G32" s="8">
        <f>+D32-E32</f>
        <v>87393968.479999989</v>
      </c>
    </row>
    <row r="33" spans="1:7" x14ac:dyDescent="0.35">
      <c r="A33" s="9" t="s">
        <v>4</v>
      </c>
      <c r="B33" s="8">
        <v>2914436267</v>
      </c>
      <c r="C33" s="8">
        <v>153438225.68000001</v>
      </c>
      <c r="D33" s="8">
        <v>3067874492.6799998</v>
      </c>
      <c r="E33" s="8">
        <v>2205540241.4899998</v>
      </c>
      <c r="F33" s="8">
        <v>2204686788.96</v>
      </c>
      <c r="G33" s="8">
        <f>+D33-E33</f>
        <v>862334251.19000006</v>
      </c>
    </row>
    <row r="34" spans="1:7" x14ac:dyDescent="0.35">
      <c r="A34" s="9" t="s">
        <v>3</v>
      </c>
      <c r="B34" s="8">
        <v>47151000</v>
      </c>
      <c r="C34" s="8">
        <v>18239666</v>
      </c>
      <c r="D34" s="8">
        <v>65390666</v>
      </c>
      <c r="E34" s="8">
        <v>62355666</v>
      </c>
      <c r="F34" s="8">
        <v>62355666</v>
      </c>
      <c r="G34" s="8">
        <f>+D34-E34</f>
        <v>3035000</v>
      </c>
    </row>
    <row r="35" spans="1:7" x14ac:dyDescent="0.35">
      <c r="A35" s="9" t="s">
        <v>2</v>
      </c>
      <c r="B35" s="8">
        <v>3224088110</v>
      </c>
      <c r="C35" s="8">
        <v>261974950.94999999</v>
      </c>
      <c r="D35" s="8">
        <v>3486063060.9499998</v>
      </c>
      <c r="E35" s="8">
        <v>2719378539.8499999</v>
      </c>
      <c r="F35" s="8">
        <v>2719378539.8499999</v>
      </c>
      <c r="G35" s="8">
        <f>+D35-E35</f>
        <v>766684521.0999999</v>
      </c>
    </row>
    <row r="36" spans="1:7" x14ac:dyDescent="0.35">
      <c r="A36" s="7" t="s">
        <v>1</v>
      </c>
      <c r="B36" s="13"/>
      <c r="C36" s="13"/>
      <c r="D36" s="13"/>
      <c r="E36" s="13"/>
      <c r="F36" s="13"/>
      <c r="G36" s="13"/>
    </row>
    <row r="37" spans="1:7" x14ac:dyDescent="0.35">
      <c r="A37" s="5" t="s">
        <v>28</v>
      </c>
      <c r="B37" s="4">
        <f>SUM(B38:B39:cbvbcvbcv)</f>
        <v>12265972110</v>
      </c>
      <c r="C37" s="4">
        <f>SUM(C38:C39:GASTO_E_FIN_02)</f>
        <v>1734396725.75</v>
      </c>
      <c r="D37" s="4">
        <f>SUM(D38:D39:cvbcvbcbv)</f>
        <v>14000368835.749998</v>
      </c>
      <c r="E37" s="4">
        <f>SUM(E38:E39:GASTO_E_FIN_04)</f>
        <v>10004297559.299999</v>
      </c>
      <c r="F37" s="4">
        <f>SUM(F38:F39:GASTO_E_FIN_05)</f>
        <v>10004297559.299999</v>
      </c>
      <c r="G37" s="12">
        <f>SUM(G38:G39:GASTO_E_FIN_06)</f>
        <v>3996071276.4499998</v>
      </c>
    </row>
    <row r="38" spans="1:7" ht="29" x14ac:dyDescent="0.35">
      <c r="A38" s="10" t="s">
        <v>27</v>
      </c>
      <c r="B38" s="8">
        <v>0</v>
      </c>
      <c r="C38" s="8">
        <v>11412704.74</v>
      </c>
      <c r="D38" s="8">
        <v>11412704.74</v>
      </c>
      <c r="E38" s="8">
        <v>11412704.74</v>
      </c>
      <c r="F38" s="8">
        <v>11412704.74</v>
      </c>
      <c r="G38" s="11">
        <f>+D38-E38</f>
        <v>0</v>
      </c>
    </row>
    <row r="39" spans="1:7" x14ac:dyDescent="0.35">
      <c r="A39" s="9" t="s">
        <v>26</v>
      </c>
      <c r="B39" s="8">
        <v>40275957</v>
      </c>
      <c r="C39" s="8">
        <v>16226246.42</v>
      </c>
      <c r="D39" s="8">
        <v>56502203.420000002</v>
      </c>
      <c r="E39" s="8">
        <v>20038387.34</v>
      </c>
      <c r="F39" s="8">
        <v>20038387.34</v>
      </c>
      <c r="G39" s="11">
        <f>+D39-E39</f>
        <v>36463816.079999998</v>
      </c>
    </row>
    <row r="40" spans="1:7" x14ac:dyDescent="0.35">
      <c r="A40" s="9" t="s">
        <v>25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1">
        <f>+D40-E40</f>
        <v>0</v>
      </c>
    </row>
    <row r="41" spans="1:7" ht="29" x14ac:dyDescent="0.35">
      <c r="A41" s="10" t="s">
        <v>24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11">
        <f>+D41-E41</f>
        <v>0</v>
      </c>
    </row>
    <row r="42" spans="1:7" x14ac:dyDescent="0.35">
      <c r="A42" s="9" t="s">
        <v>23</v>
      </c>
      <c r="B42" s="8">
        <v>5277988307</v>
      </c>
      <c r="C42" s="8">
        <v>206046604.36000001</v>
      </c>
      <c r="D42" s="8">
        <v>5484034911.3599997</v>
      </c>
      <c r="E42" s="8">
        <v>3889295407.6900001</v>
      </c>
      <c r="F42" s="8">
        <v>3889295407.6900001</v>
      </c>
      <c r="G42" s="11">
        <f>+D42-E42</f>
        <v>1594739503.6699996</v>
      </c>
    </row>
    <row r="43" spans="1:7" x14ac:dyDescent="0.35">
      <c r="A43" s="9" t="s">
        <v>22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1">
        <f>+D43-E43</f>
        <v>0</v>
      </c>
    </row>
    <row r="44" spans="1:7" x14ac:dyDescent="0.35">
      <c r="A44" s="10" t="s">
        <v>21</v>
      </c>
      <c r="B44" s="8">
        <v>345292539</v>
      </c>
      <c r="C44" s="8">
        <v>136627550.65000001</v>
      </c>
      <c r="D44" s="8">
        <v>481920089.64999998</v>
      </c>
      <c r="E44" s="8">
        <v>222746263.53999999</v>
      </c>
      <c r="F44" s="8">
        <v>222746263.53999999</v>
      </c>
      <c r="G44" s="11">
        <f>+D44-E44</f>
        <v>259173826.10999998</v>
      </c>
    </row>
    <row r="45" spans="1:7" x14ac:dyDescent="0.35">
      <c r="A45" s="9" t="s">
        <v>20</v>
      </c>
      <c r="B45" s="8">
        <v>0</v>
      </c>
      <c r="C45" s="8">
        <v>14902349.91</v>
      </c>
      <c r="D45" s="8">
        <v>14902349.91</v>
      </c>
      <c r="E45" s="8">
        <v>14902349.91</v>
      </c>
      <c r="F45" s="8">
        <v>14902349.91</v>
      </c>
      <c r="G45" s="8">
        <f>D45-E45</f>
        <v>0</v>
      </c>
    </row>
    <row r="46" spans="1:7" x14ac:dyDescent="0.35">
      <c r="A46" s="9" t="s">
        <v>19</v>
      </c>
      <c r="B46" s="8">
        <v>21897547</v>
      </c>
      <c r="C46" s="8">
        <v>4212895.9000000004</v>
      </c>
      <c r="D46" s="8">
        <v>26110442.899999999</v>
      </c>
      <c r="E46" s="8">
        <v>26055622.600000001</v>
      </c>
      <c r="F46" s="8">
        <v>26055622.600000001</v>
      </c>
      <c r="G46" s="8">
        <f>D46-E46</f>
        <v>54820.29999999702</v>
      </c>
    </row>
    <row r="47" spans="1:7" x14ac:dyDescent="0.35">
      <c r="A47" s="9" t="s">
        <v>18</v>
      </c>
      <c r="B47" s="8">
        <v>62464666</v>
      </c>
      <c r="C47" s="8">
        <v>-49443633.799999997</v>
      </c>
      <c r="D47" s="8">
        <v>13021032.199999999</v>
      </c>
      <c r="E47" s="8">
        <v>1556366.2</v>
      </c>
      <c r="F47" s="8">
        <v>1556366.2</v>
      </c>
      <c r="G47" s="8">
        <f>D47-E47</f>
        <v>11464666</v>
      </c>
    </row>
    <row r="48" spans="1:7" x14ac:dyDescent="0.35">
      <c r="A48" s="9" t="s">
        <v>17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+D48-E48</f>
        <v>0</v>
      </c>
    </row>
    <row r="49" spans="1:7" ht="29" x14ac:dyDescent="0.35">
      <c r="A49" s="10" t="s">
        <v>16</v>
      </c>
      <c r="B49" s="8">
        <v>38000000</v>
      </c>
      <c r="C49" s="8">
        <v>16277344.59</v>
      </c>
      <c r="D49" s="8">
        <v>54277344.590000004</v>
      </c>
      <c r="E49" s="8">
        <v>14461093.32</v>
      </c>
      <c r="F49" s="8">
        <v>14461093.32</v>
      </c>
      <c r="G49" s="8">
        <f>+D49-E49</f>
        <v>39816251.270000003</v>
      </c>
    </row>
    <row r="50" spans="1:7" x14ac:dyDescent="0.35">
      <c r="A50" s="9" t="s">
        <v>15</v>
      </c>
      <c r="B50" s="8">
        <v>0</v>
      </c>
      <c r="C50" s="8">
        <v>5643172.8799999999</v>
      </c>
      <c r="D50" s="8">
        <v>5643172.8799999999</v>
      </c>
      <c r="E50" s="8">
        <v>5643172.8700000001</v>
      </c>
      <c r="F50" s="8">
        <v>5643172.8700000001</v>
      </c>
      <c r="G50" s="8">
        <f>D50-E50</f>
        <v>9.9999997764825821E-3</v>
      </c>
    </row>
    <row r="51" spans="1:7" x14ac:dyDescent="0.35">
      <c r="A51" s="9" t="s">
        <v>14</v>
      </c>
      <c r="B51" s="8">
        <v>111761318</v>
      </c>
      <c r="C51" s="8">
        <v>51582242.850000001</v>
      </c>
      <c r="D51" s="8">
        <v>163343560.84999999</v>
      </c>
      <c r="E51" s="8">
        <v>69671614.920000002</v>
      </c>
      <c r="F51" s="8">
        <v>69671614.920000002</v>
      </c>
      <c r="G51" s="8">
        <f>D51-E51</f>
        <v>93671945.929999992</v>
      </c>
    </row>
    <row r="52" spans="1:7" x14ac:dyDescent="0.35">
      <c r="A52" s="9" t="s">
        <v>13</v>
      </c>
      <c r="B52" s="8">
        <v>40000000</v>
      </c>
      <c r="C52" s="8">
        <v>-40000000</v>
      </c>
      <c r="D52" s="8">
        <v>0</v>
      </c>
      <c r="E52" s="8">
        <v>0</v>
      </c>
      <c r="F52" s="8">
        <v>0</v>
      </c>
      <c r="G52" s="8">
        <f>D52-E52</f>
        <v>0</v>
      </c>
    </row>
    <row r="53" spans="1:7" x14ac:dyDescent="0.35">
      <c r="A53" s="9" t="s">
        <v>12</v>
      </c>
      <c r="B53" s="8">
        <v>0</v>
      </c>
      <c r="C53" s="8">
        <v>2901.63</v>
      </c>
      <c r="D53" s="8">
        <v>2901.63</v>
      </c>
      <c r="E53" s="8">
        <v>0</v>
      </c>
      <c r="F53" s="8">
        <v>0</v>
      </c>
      <c r="G53" s="8">
        <f>+D53-E53</f>
        <v>2901.63</v>
      </c>
    </row>
    <row r="54" spans="1:7" x14ac:dyDescent="0.35">
      <c r="A54" s="9" t="s">
        <v>11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+D54-E54</f>
        <v>0</v>
      </c>
    </row>
    <row r="55" spans="1:7" x14ac:dyDescent="0.35">
      <c r="A55" s="9" t="s">
        <v>10</v>
      </c>
      <c r="B55" s="8">
        <v>44095500</v>
      </c>
      <c r="C55" s="8">
        <v>15087100.109999999</v>
      </c>
      <c r="D55" s="8">
        <v>59182600.109999999</v>
      </c>
      <c r="E55" s="8">
        <v>30429985.789999999</v>
      </c>
      <c r="F55" s="8">
        <v>30429985.789999999</v>
      </c>
      <c r="G55" s="8">
        <f>D55-E55</f>
        <v>28752614.32</v>
      </c>
    </row>
    <row r="56" spans="1:7" x14ac:dyDescent="0.35">
      <c r="A56" s="9" t="s">
        <v>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+D56-E56</f>
        <v>0</v>
      </c>
    </row>
    <row r="57" spans="1:7" x14ac:dyDescent="0.35">
      <c r="A57" s="9" t="s">
        <v>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+D57-E57</f>
        <v>0</v>
      </c>
    </row>
    <row r="58" spans="1:7" x14ac:dyDescent="0.35">
      <c r="A58" s="9" t="s">
        <v>7</v>
      </c>
      <c r="B58" s="8">
        <v>0</v>
      </c>
      <c r="C58" s="8">
        <v>2009000</v>
      </c>
      <c r="D58" s="8">
        <v>2009000</v>
      </c>
      <c r="E58" s="8">
        <v>2009000</v>
      </c>
      <c r="F58" s="8">
        <v>2009000</v>
      </c>
      <c r="G58" s="8">
        <f>+D58-E58</f>
        <v>0</v>
      </c>
    </row>
    <row r="59" spans="1:7" x14ac:dyDescent="0.35">
      <c r="A59" s="9" t="s">
        <v>6</v>
      </c>
      <c r="B59" s="8">
        <v>0</v>
      </c>
      <c r="C59" s="8">
        <v>4734546.7300000004</v>
      </c>
      <c r="D59" s="8">
        <v>4734546.7300000004</v>
      </c>
      <c r="E59" s="8">
        <v>4734546.7300000004</v>
      </c>
      <c r="F59" s="8">
        <v>4734546.7300000004</v>
      </c>
      <c r="G59" s="8">
        <f>+D59-E59</f>
        <v>0</v>
      </c>
    </row>
    <row r="60" spans="1:7" x14ac:dyDescent="0.35">
      <c r="A60" s="9" t="s">
        <v>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+D60-E60</f>
        <v>0</v>
      </c>
    </row>
    <row r="61" spans="1:7" x14ac:dyDescent="0.35">
      <c r="A61" s="9" t="s">
        <v>4</v>
      </c>
      <c r="B61" s="8">
        <v>4124946360</v>
      </c>
      <c r="C61" s="8">
        <v>1244874390.02</v>
      </c>
      <c r="D61" s="8">
        <v>5369820750.0200005</v>
      </c>
      <c r="E61" s="8">
        <v>3832719599.6399999</v>
      </c>
      <c r="F61" s="8">
        <v>3832719599.6399999</v>
      </c>
      <c r="G61" s="8">
        <f>D61-E61</f>
        <v>1537101150.3800006</v>
      </c>
    </row>
    <row r="62" spans="1:7" x14ac:dyDescent="0.35">
      <c r="A62" s="9" t="s">
        <v>3</v>
      </c>
      <c r="B62" s="8">
        <v>0</v>
      </c>
      <c r="C62" s="8">
        <v>31918367.239999998</v>
      </c>
      <c r="D62" s="8">
        <v>31918367.239999998</v>
      </c>
      <c r="E62" s="8">
        <v>21922685.02</v>
      </c>
      <c r="F62" s="8">
        <v>21922685.02</v>
      </c>
      <c r="G62" s="8">
        <f>+D62-E62</f>
        <v>9995682.2199999988</v>
      </c>
    </row>
    <row r="63" spans="1:7" x14ac:dyDescent="0.35">
      <c r="A63" s="9" t="s">
        <v>2</v>
      </c>
      <c r="B63" s="8">
        <v>2159249916</v>
      </c>
      <c r="C63" s="8">
        <v>62282941.520000003</v>
      </c>
      <c r="D63" s="8">
        <v>2221532857.52</v>
      </c>
      <c r="E63" s="8">
        <v>1836698758.99</v>
      </c>
      <c r="F63" s="8">
        <v>1836698758.99</v>
      </c>
      <c r="G63" s="8">
        <f>D63-E63</f>
        <v>384834098.52999997</v>
      </c>
    </row>
    <row r="64" spans="1:7" x14ac:dyDescent="0.35">
      <c r="A64" s="7" t="s">
        <v>1</v>
      </c>
      <c r="B64" s="6"/>
      <c r="C64" s="6"/>
      <c r="D64" s="6"/>
      <c r="E64" s="6"/>
      <c r="F64" s="6"/>
      <c r="G64" s="6"/>
    </row>
    <row r="65" spans="1:7" x14ac:dyDescent="0.35">
      <c r="A65" s="5" t="s">
        <v>0</v>
      </c>
      <c r="B65" s="4">
        <f>GASTO_NE_T1+vcvcbvcbcvb</f>
        <v>24826718921</v>
      </c>
      <c r="C65" s="4">
        <f>cvbvcbcbvbc+cvbcbvbcvbvc</f>
        <v>2777006333.46</v>
      </c>
      <c r="D65" s="4">
        <f>vcbvbcbdfgfdg+GASTO_E_T3</f>
        <v>27603725254.459999</v>
      </c>
      <c r="E65" s="4">
        <f>GASTO_NE_T4+GASTO_E_T4</f>
        <v>18836946207.119999</v>
      </c>
      <c r="F65" s="4">
        <f>GASTO_NE_T5+GASTO_E_T5</f>
        <v>18831521043.119999</v>
      </c>
      <c r="G65" s="4">
        <f>GASTO_NE_T6+GASTO_E_T6</f>
        <v>8766779047.3400002</v>
      </c>
    </row>
    <row r="66" spans="1:7" x14ac:dyDescent="0.35">
      <c r="A66" s="3"/>
      <c r="B66" s="2"/>
      <c r="C66" s="2"/>
      <c r="D66" s="2"/>
      <c r="E66" s="2"/>
      <c r="F66" s="2"/>
      <c r="G66" s="2"/>
    </row>
    <row r="67" spans="1:7" hidden="1" x14ac:dyDescent="0.35">
      <c r="A67"/>
      <c r="B67"/>
      <c r="C67"/>
      <c r="D67"/>
      <c r="E67"/>
      <c r="F67"/>
      <c r="G67"/>
    </row>
    <row r="68" spans="1:7" hidden="1" x14ac:dyDescent="0.35">
      <c r="A68"/>
      <c r="B68"/>
      <c r="C68"/>
      <c r="D68"/>
      <c r="E68"/>
      <c r="F68"/>
      <c r="G68"/>
    </row>
    <row r="69" spans="1:7" hidden="1" x14ac:dyDescent="0.35">
      <c r="A69"/>
      <c r="B69"/>
      <c r="C69"/>
      <c r="D69"/>
      <c r="E69"/>
      <c r="F69"/>
      <c r="G69"/>
    </row>
    <row r="70" spans="1:7" hidden="1" x14ac:dyDescent="0.35">
      <c r="A70"/>
      <c r="B70"/>
      <c r="C70"/>
      <c r="D70"/>
      <c r="E70"/>
      <c r="F70"/>
      <c r="G70"/>
    </row>
    <row r="71" spans="1:7" hidden="1" x14ac:dyDescent="0.35">
      <c r="A71"/>
      <c r="B71"/>
      <c r="C71"/>
      <c r="D71"/>
      <c r="E71"/>
      <c r="F71"/>
      <c r="G71"/>
    </row>
    <row r="72" spans="1:7" hidden="1" x14ac:dyDescent="0.35">
      <c r="A72"/>
      <c r="B72"/>
      <c r="C72"/>
      <c r="D72"/>
      <c r="E72"/>
      <c r="F72"/>
      <c r="G72"/>
    </row>
    <row r="73" spans="1:7" hidden="1" x14ac:dyDescent="0.35">
      <c r="A73"/>
      <c r="B73"/>
      <c r="C73"/>
      <c r="D73"/>
      <c r="E73"/>
      <c r="F73"/>
      <c r="G73"/>
    </row>
    <row r="74" spans="1:7" hidden="1" x14ac:dyDescent="0.35">
      <c r="A74"/>
      <c r="B74"/>
      <c r="C74"/>
      <c r="D74"/>
      <c r="E74"/>
      <c r="F74"/>
      <c r="G74"/>
    </row>
    <row r="75" spans="1:7" hidden="1" x14ac:dyDescent="0.35">
      <c r="A75"/>
      <c r="B75"/>
      <c r="C75"/>
      <c r="D75"/>
      <c r="E75"/>
      <c r="F75"/>
      <c r="G75"/>
    </row>
    <row r="76" spans="1:7" hidden="1" x14ac:dyDescent="0.35">
      <c r="A76"/>
      <c r="B76"/>
      <c r="C76"/>
      <c r="D76"/>
      <c r="E76"/>
      <c r="F76"/>
      <c r="G76"/>
    </row>
    <row r="77" spans="1:7" hidden="1" x14ac:dyDescent="0.35">
      <c r="A77"/>
      <c r="B77"/>
      <c r="C77"/>
      <c r="D77"/>
      <c r="E77"/>
      <c r="F77"/>
      <c r="G77"/>
    </row>
    <row r="78" spans="1:7" hidden="1" x14ac:dyDescent="0.35">
      <c r="A78"/>
      <c r="B78"/>
      <c r="C78"/>
      <c r="D78"/>
      <c r="E78"/>
      <c r="F78"/>
      <c r="G78"/>
    </row>
    <row r="79" spans="1:7" hidden="1" x14ac:dyDescent="0.35">
      <c r="A79"/>
      <c r="B79"/>
      <c r="C79"/>
      <c r="D79"/>
      <c r="E79"/>
      <c r="F79"/>
      <c r="G79"/>
    </row>
    <row r="80" spans="1:7" hidden="1" x14ac:dyDescent="0.35">
      <c r="A80"/>
      <c r="B80"/>
      <c r="C80"/>
      <c r="D80"/>
      <c r="E80"/>
      <c r="F80"/>
      <c r="G80"/>
    </row>
    <row r="81" spans="1:7" hidden="1" x14ac:dyDescent="0.35">
      <c r="A81"/>
      <c r="B81"/>
      <c r="C81"/>
      <c r="D81"/>
      <c r="E81"/>
      <c r="F81"/>
      <c r="G81"/>
    </row>
    <row r="82" spans="1:7" x14ac:dyDescent="0.35"/>
    <row r="83" spans="1:7" hidden="1" x14ac:dyDescent="0.35"/>
    <row r="84" spans="1:7" x14ac:dyDescent="0.35"/>
    <row r="85" spans="1:7" x14ac:dyDescent="0.35"/>
    <row r="86" spans="1:7" x14ac:dyDescent="0.35"/>
    <row r="87" spans="1:7" x14ac:dyDescent="0.35"/>
    <row r="88" spans="1:7" x14ac:dyDescent="0.35"/>
    <row r="89" spans="1:7" x14ac:dyDescent="0.35"/>
    <row r="90" spans="1:7" x14ac:dyDescent="0.35"/>
    <row r="91" spans="1:7" x14ac:dyDescent="0.35"/>
    <row r="92" spans="1:7" x14ac:dyDescent="0.35"/>
    <row r="93" spans="1:7" x14ac:dyDescent="0.35"/>
    <row r="94" spans="1:7" x14ac:dyDescent="0.35"/>
    <row r="95" spans="1:7" x14ac:dyDescent="0.35"/>
    <row r="96" spans="1:7" x14ac:dyDescent="0.35"/>
    <row r="9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1477D0CD-958D-4CE2-A227-3326CBE9166A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72FF4-3EF2-41B5-993A-B6719F4F7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D696C-0B7C-48EC-B095-934C4809CF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E7C3D-AFE9-4A7F-BE0B-2F38A9531C44}">
  <ds:schemaRefs>
    <ds:schemaRef ds:uri="http://purl.org/dc/elements/1.1/"/>
    <ds:schemaRef ds:uri="0640fd70-8fd3-4775-8840-a10a691589b2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b5d711f-cf61-4330-b2ea-75094ab697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2024-05-16T18:47:35Z</dcterms:created>
  <dcterms:modified xsi:type="dcterms:W3CDTF">2024-05-16T18:48:22Z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