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30B2487D-2476-48AD-84AB-4E867A5E6C72}" xr6:coauthVersionLast="36" xr6:coauthVersionMax="36" xr10:uidLastSave="{00000000-0000-0000-0000-000000000000}"/>
  <bookViews>
    <workbookView xWindow="0" yWindow="0" windowWidth="19200" windowHeight="5360" xr2:uid="{014E20F0-3B3A-4EE2-AB76-842FDB516307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B41" i="1" s="1"/>
  <c r="B70" i="1" s="1"/>
  <c r="C16" i="1"/>
  <c r="D16" i="1"/>
  <c r="E16" i="1"/>
  <c r="F16" i="1"/>
  <c r="D17" i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C41" i="1" s="1"/>
  <c r="E28" i="1"/>
  <c r="E41" i="1" s="1"/>
  <c r="E70" i="1" s="1"/>
  <c r="F28" i="1"/>
  <c r="F41" i="1" s="1"/>
  <c r="D29" i="1"/>
  <c r="G29" i="1"/>
  <c r="D30" i="1"/>
  <c r="G30" i="1"/>
  <c r="D31" i="1"/>
  <c r="G31" i="1"/>
  <c r="D32" i="1"/>
  <c r="G32" i="1"/>
  <c r="G28" i="1" s="1"/>
  <c r="D33" i="1"/>
  <c r="G33" i="1"/>
  <c r="D34" i="1"/>
  <c r="G34" i="1"/>
  <c r="C35" i="1"/>
  <c r="D35" i="1"/>
  <c r="E35" i="1"/>
  <c r="F35" i="1"/>
  <c r="G35" i="1"/>
  <c r="D36" i="1"/>
  <c r="G36" i="1"/>
  <c r="D37" i="1"/>
  <c r="D38" i="1"/>
  <c r="G38" i="1"/>
  <c r="G37" i="1" s="1"/>
  <c r="D39" i="1"/>
  <c r="G39" i="1"/>
  <c r="B45" i="1"/>
  <c r="G45" i="1" s="1"/>
  <c r="C45" i="1"/>
  <c r="C65" i="1" s="1"/>
  <c r="E45" i="1"/>
  <c r="F45" i="1"/>
  <c r="D46" i="1"/>
  <c r="G46" i="1"/>
  <c r="D47" i="1"/>
  <c r="G47" i="1"/>
  <c r="D48" i="1"/>
  <c r="G48" i="1"/>
  <c r="D49" i="1"/>
  <c r="G49" i="1"/>
  <c r="D50" i="1"/>
  <c r="D45" i="1" s="1"/>
  <c r="D65" i="1" s="1"/>
  <c r="G50" i="1"/>
  <c r="D51" i="1"/>
  <c r="G51" i="1"/>
  <c r="D52" i="1"/>
  <c r="G52" i="1"/>
  <c r="D53" i="1"/>
  <c r="G53" i="1"/>
  <c r="B54" i="1"/>
  <c r="D54" i="1" s="1"/>
  <c r="C54" i="1"/>
  <c r="E54" i="1"/>
  <c r="F54" i="1"/>
  <c r="G54" i="1" s="1"/>
  <c r="D55" i="1"/>
  <c r="G55" i="1"/>
  <c r="D56" i="1"/>
  <c r="G56" i="1"/>
  <c r="D57" i="1"/>
  <c r="G57" i="1"/>
  <c r="D58" i="1"/>
  <c r="G58" i="1"/>
  <c r="B59" i="1"/>
  <c r="G59" i="1" s="1"/>
  <c r="C59" i="1"/>
  <c r="D59" i="1"/>
  <c r="E59" i="1"/>
  <c r="F59" i="1"/>
  <c r="D60" i="1"/>
  <c r="G60" i="1"/>
  <c r="G61" i="1"/>
  <c r="G62" i="1"/>
  <c r="G63" i="1"/>
  <c r="B65" i="1"/>
  <c r="E65" i="1"/>
  <c r="B67" i="1"/>
  <c r="C67" i="1"/>
  <c r="E67" i="1"/>
  <c r="F67" i="1"/>
  <c r="G67" i="1" s="1"/>
  <c r="D68" i="1"/>
  <c r="D67" i="1" s="1"/>
  <c r="G68" i="1"/>
  <c r="G71" i="1"/>
  <c r="G72" i="1"/>
  <c r="G73" i="1"/>
  <c r="G74" i="1"/>
  <c r="B75" i="1"/>
  <c r="C75" i="1"/>
  <c r="D75" i="1"/>
  <c r="E75" i="1"/>
  <c r="F75" i="1"/>
  <c r="G75" i="1" s="1"/>
  <c r="G41" i="1" l="1"/>
  <c r="G42" i="1" s="1"/>
  <c r="C70" i="1"/>
  <c r="F65" i="1"/>
  <c r="G65" i="1" s="1"/>
  <c r="D28" i="1"/>
  <c r="D41" i="1" s="1"/>
  <c r="D70" i="1" s="1"/>
  <c r="F70" i="1" l="1"/>
  <c r="G70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<sst xmlns="http://schemas.openxmlformats.org/spreadsheetml/2006/main" count="75" uniqueCount="75">
  <si>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</si>
  <si>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</si>
  <si>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</si>
  <si>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</si>
  <si>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</si>
  <si>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</si>
  <si>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</si>
  <si>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</si>
  <si>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</si>
  <si>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</si>
  <si>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</si>
  <si>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</si>
  <si>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</si>
  <si>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</si>
  <si>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</si>
  <si>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</si>
  <si>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</si>
  <si>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</si>
  <si>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</si>
  <si>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</si>
  <si>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</si>
  <si>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</si>
  <si>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</si>
  <si>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</si>
  <si>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</si>
  <si>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</si>
  <si>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</si>
  <si>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</si>
  <si>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</si>
  <si>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</si>
  <si>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</si>
  <si>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</si>
  <si>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</si>
  <si>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</si>
  <si>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</si>
  <si>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</si>
  <si>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</si>
  <si>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</si>
  <si>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</si>
  <si>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</si>
  <si>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</si>
  <si>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</si>
  <si>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</si>
  <si>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</si>
  <si>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</si>
  <si>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</si>
  <si>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</si>
  <si>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</si>
  <si>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</si>
  <si>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</si>
  <si>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</si>
  <si>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</si>
  <si>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</si>
  <si>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</si>
  <si>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</si>
  <si>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</si>
  <si>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</si>
  <si>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</si>
  <si>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</si>
  <si>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</si>
  <si>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</si>
  <si>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</si>
  <si>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</si>
  <si>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</si>
  <si>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</si>
  <si>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</si>
  <si>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</si>
  <si>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</si>
  <si>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</si>
  <si>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</si>
  <si>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</si>
  <si>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30 de septiembre de 2023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</si>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</sst>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2"/>
    </xf>
    <xf numFmtId="4" fontId="2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wrapText="1" indent="4"/>
    </xf>
    <xf numFmtId="0" fontId="0" fillId="2" borderId="2" xfId="0" applyFill="1" applyBorder="1" applyAlignment="1">
      <alignment horizontal="left" wrapText="1" indent="4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indent="5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indent="3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3T.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12560746811</v>
          </cell>
          <cell r="C9">
            <v>1042609607.71</v>
          </cell>
          <cell r="D9">
            <v>13603356418.709999</v>
          </cell>
          <cell r="E9">
            <v>8832648647.8199997</v>
          </cell>
          <cell r="F9">
            <v>8827223483.8199997</v>
          </cell>
          <cell r="G9">
            <v>4770707770.8900003</v>
          </cell>
        </row>
        <row r="37">
          <cell r="B37">
            <v>12265972110</v>
          </cell>
          <cell r="C37">
            <v>1734396725.75</v>
          </cell>
          <cell r="D37">
            <v>14000368835.749998</v>
          </cell>
          <cell r="E37">
            <v>10004297559.299999</v>
          </cell>
          <cell r="F37">
            <v>10004297559.299999</v>
          </cell>
          <cell r="G37">
            <v>3996071276.4499998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8F15-CAEB-466B-BE48-0EA200180FB8}">
  <sheetPr>
    <pageSetUpPr fitToPage="1"/>
  </sheetPr>
  <dimension ref="A1:IU77"/>
  <sheetViews>
    <sheetView tabSelected="1" zoomScale="80" zoomScaleNormal="80" workbookViewId="0">
      <pane xSplit="1" topLeftCell="E1" activePane="topRight" state="frozen"/>
      <selection pane="topRight" sqref="A1:G1"/>
    </sheetView>
  </sheetViews>
  <sheetFormatPr baseColWidth="10" defaultColWidth="1.1796875" defaultRowHeight="14.5" zeroHeight="1" x14ac:dyDescent="0.35"/>
  <cols>
    <col min="1" max="1" width="91" customWidth="1"/>
    <col min="2" max="7" width="20.7265625" customWidth="1"/>
    <col min="8" max="255" width="11.453125" hidden="1" customWidth="1"/>
  </cols>
  <sheetData>
    <row r="1" spans="1:7" ht="21" x14ac:dyDescent="0.35">
      <c r="A1" s="41" t="s">
        <v>74</v>
      </c>
      <c r="B1" s="41"/>
      <c r="C1" s="41"/>
      <c r="D1" s="41"/>
      <c r="E1" s="41"/>
      <c r="F1" s="41"/>
      <c r="G1" s="41"/>
    </row>
    <row r="2" spans="1:7" x14ac:dyDescent="0.35">
      <c r="A2" s="40" t="s">
        <v>73</v>
      </c>
      <c r="B2" s="39"/>
      <c r="C2" s="39"/>
      <c r="D2" s="39"/>
      <c r="E2" s="39"/>
      <c r="F2" s="39"/>
      <c r="G2" s="38"/>
    </row>
    <row r="3" spans="1:7" x14ac:dyDescent="0.35">
      <c r="A3" s="37" t="s">
        <v>72</v>
      </c>
      <c r="B3" s="36"/>
      <c r="C3" s="36"/>
      <c r="D3" s="36"/>
      <c r="E3" s="36"/>
      <c r="F3" s="36"/>
      <c r="G3" s="35"/>
    </row>
    <row r="4" spans="1:7" x14ac:dyDescent="0.35">
      <c r="A4" s="34" t="s">
        <v>71</v>
      </c>
      <c r="B4" s="33"/>
      <c r="C4" s="33"/>
      <c r="D4" s="33"/>
      <c r="E4" s="33"/>
      <c r="F4" s="33"/>
      <c r="G4" s="32"/>
    </row>
    <row r="5" spans="1:7" x14ac:dyDescent="0.35">
      <c r="A5" s="31" t="s">
        <v>70</v>
      </c>
      <c r="B5" s="30"/>
      <c r="C5" s="30"/>
      <c r="D5" s="30"/>
      <c r="E5" s="30"/>
      <c r="F5" s="30"/>
      <c r="G5" s="29"/>
    </row>
    <row r="6" spans="1:7" x14ac:dyDescent="0.3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7" ht="29" x14ac:dyDescent="0.3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7" x14ac:dyDescent="0.35">
      <c r="A8" s="23" t="s">
        <v>61</v>
      </c>
      <c r="B8" s="22"/>
      <c r="C8" s="22"/>
      <c r="D8" s="22"/>
      <c r="E8" s="22"/>
      <c r="F8" s="22"/>
      <c r="G8" s="22"/>
    </row>
    <row r="9" spans="1:7" x14ac:dyDescent="0.35">
      <c r="A9" s="20" t="s">
        <v>60</v>
      </c>
      <c r="B9" s="4">
        <v>1750471994</v>
      </c>
      <c r="C9" s="4">
        <v>114737844</v>
      </c>
      <c r="D9" s="13">
        <f>+B9+C9</f>
        <v>1865209838</v>
      </c>
      <c r="E9" s="4">
        <v>1865154034.26</v>
      </c>
      <c r="F9" s="4">
        <v>1865071098.26</v>
      </c>
      <c r="G9" s="4">
        <f>+F9-B9</f>
        <v>114599104.25999999</v>
      </c>
    </row>
    <row r="10" spans="1:7" x14ac:dyDescent="0.35">
      <c r="A10" s="20" t="s">
        <v>59</v>
      </c>
      <c r="B10" s="4">
        <v>0</v>
      </c>
      <c r="C10" s="4">
        <v>0</v>
      </c>
      <c r="D10" s="13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20" t="s">
        <v>58</v>
      </c>
      <c r="B11" s="4">
        <v>0</v>
      </c>
      <c r="C11" s="4">
        <v>0</v>
      </c>
      <c r="D11" s="13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20" t="s">
        <v>57</v>
      </c>
      <c r="B12" s="4">
        <v>791391704</v>
      </c>
      <c r="C12" s="4">
        <v>0</v>
      </c>
      <c r="D12" s="13">
        <f>+B12+C12</f>
        <v>791391704</v>
      </c>
      <c r="E12" s="4">
        <v>679105218.54999995</v>
      </c>
      <c r="F12" s="4">
        <v>679094314.54999995</v>
      </c>
      <c r="G12" s="4">
        <f>+F12-B12</f>
        <v>-112297389.45000005</v>
      </c>
    </row>
    <row r="13" spans="1:7" x14ac:dyDescent="0.35">
      <c r="A13" s="20" t="s">
        <v>56</v>
      </c>
      <c r="B13" s="4">
        <v>33730134</v>
      </c>
      <c r="C13" s="4">
        <v>337532484.66999996</v>
      </c>
      <c r="D13" s="13">
        <f>+B13+C13</f>
        <v>371262618.66999996</v>
      </c>
      <c r="E13" s="4">
        <v>371255680.42999995</v>
      </c>
      <c r="F13" s="4">
        <v>371255680.42999995</v>
      </c>
      <c r="G13" s="4">
        <f>+F13-B13</f>
        <v>337525546.42999995</v>
      </c>
    </row>
    <row r="14" spans="1:7" x14ac:dyDescent="0.35">
      <c r="A14" s="20" t="s">
        <v>55</v>
      </c>
      <c r="B14" s="4">
        <v>13133348</v>
      </c>
      <c r="C14" s="4">
        <v>100383439.5</v>
      </c>
      <c r="D14" s="13">
        <f>+B14+C14</f>
        <v>113516787.5</v>
      </c>
      <c r="E14" s="4">
        <v>113504249.80999999</v>
      </c>
      <c r="F14" s="4">
        <v>113283214.80999999</v>
      </c>
      <c r="G14" s="4">
        <f>+F14-B14</f>
        <v>100149866.80999999</v>
      </c>
    </row>
    <row r="15" spans="1:7" x14ac:dyDescent="0.35">
      <c r="A15" s="20" t="s">
        <v>54</v>
      </c>
      <c r="B15" s="4">
        <v>0</v>
      </c>
      <c r="C15" s="4">
        <v>0</v>
      </c>
      <c r="D15" s="13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21" t="s">
        <v>53</v>
      </c>
      <c r="B16" s="4">
        <f>SUM(B17:B27)</f>
        <v>9813611800</v>
      </c>
      <c r="C16" s="13">
        <f>SUM(C17:C27)</f>
        <v>1488910705</v>
      </c>
      <c r="D16" s="13">
        <f>+B16+C16</f>
        <v>11302522505</v>
      </c>
      <c r="E16" s="13">
        <f>SUM(E17:E27)</f>
        <v>8735085150</v>
      </c>
      <c r="F16" s="4">
        <f>SUM(F17:F27)</f>
        <v>8735085150</v>
      </c>
      <c r="G16" s="4">
        <f>SUM(G17:G27)</f>
        <v>-1078526650</v>
      </c>
    </row>
    <row r="17" spans="1:7" x14ac:dyDescent="0.35">
      <c r="A17" s="19" t="s">
        <v>52</v>
      </c>
      <c r="B17" s="6">
        <v>5819779636</v>
      </c>
      <c r="C17" s="6">
        <v>952420731</v>
      </c>
      <c r="D17" s="18">
        <f>+B17+C17</f>
        <v>6772200367</v>
      </c>
      <c r="E17" s="6">
        <v>5536073484</v>
      </c>
      <c r="F17" s="6">
        <v>5536073484</v>
      </c>
      <c r="G17" s="6">
        <f>+F17-B17</f>
        <v>-283706152</v>
      </c>
    </row>
    <row r="18" spans="1:7" x14ac:dyDescent="0.35">
      <c r="A18" s="19" t="s">
        <v>51</v>
      </c>
      <c r="B18" s="6">
        <v>451385298</v>
      </c>
      <c r="C18" s="6">
        <v>-3525524</v>
      </c>
      <c r="D18" s="18">
        <f>+B18+C18</f>
        <v>447859774</v>
      </c>
      <c r="E18" s="6">
        <v>324343632</v>
      </c>
      <c r="F18" s="6">
        <v>324343632</v>
      </c>
      <c r="G18" s="6">
        <f>+F18-B18</f>
        <v>-127041666</v>
      </c>
    </row>
    <row r="19" spans="1:7" x14ac:dyDescent="0.35">
      <c r="A19" s="19" t="s">
        <v>50</v>
      </c>
      <c r="B19" s="6">
        <v>298313795</v>
      </c>
      <c r="C19" s="6">
        <v>-823217</v>
      </c>
      <c r="D19" s="18">
        <f>+B19+C19</f>
        <v>297490578</v>
      </c>
      <c r="E19" s="6">
        <v>215449264</v>
      </c>
      <c r="F19" s="6">
        <v>215449264</v>
      </c>
      <c r="G19" s="6">
        <f>+F19-B19</f>
        <v>-82864531</v>
      </c>
    </row>
    <row r="20" spans="1:7" x14ac:dyDescent="0.35">
      <c r="A20" s="19" t="s">
        <v>49</v>
      </c>
      <c r="B20" s="6">
        <v>0</v>
      </c>
      <c r="C20" s="6">
        <v>0</v>
      </c>
      <c r="D20" s="18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9" t="s">
        <v>48</v>
      </c>
      <c r="B21" s="6">
        <v>2292321562</v>
      </c>
      <c r="C21" s="6">
        <v>-1</v>
      </c>
      <c r="D21" s="18">
        <f>+B21+C21</f>
        <v>2292321561</v>
      </c>
      <c r="E21" s="6">
        <v>1680593160</v>
      </c>
      <c r="F21" s="6">
        <v>1680593160</v>
      </c>
      <c r="G21" s="6">
        <f>+F21-B21</f>
        <v>-611728402</v>
      </c>
    </row>
    <row r="22" spans="1:7" x14ac:dyDescent="0.35">
      <c r="A22" s="19" t="s">
        <v>47</v>
      </c>
      <c r="B22" s="6">
        <v>50770583</v>
      </c>
      <c r="C22" s="6">
        <v>-179403</v>
      </c>
      <c r="D22" s="18">
        <f>+B22+C22</f>
        <v>50591180</v>
      </c>
      <c r="E22" s="6">
        <v>38190452</v>
      </c>
      <c r="F22" s="6">
        <v>38190452</v>
      </c>
      <c r="G22" s="6">
        <f>+F22-B22</f>
        <v>-12580131</v>
      </c>
    </row>
    <row r="23" spans="1:7" x14ac:dyDescent="0.35">
      <c r="A23" s="19" t="s">
        <v>46</v>
      </c>
      <c r="B23" s="6">
        <v>0</v>
      </c>
      <c r="C23" s="6">
        <v>0</v>
      </c>
      <c r="D23" s="18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9" t="s">
        <v>45</v>
      </c>
      <c r="B24" s="6">
        <v>0</v>
      </c>
      <c r="C24" s="6">
        <v>0</v>
      </c>
      <c r="D24" s="18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9" t="s">
        <v>44</v>
      </c>
      <c r="B25" s="6">
        <v>236313959</v>
      </c>
      <c r="C25" s="6">
        <v>1</v>
      </c>
      <c r="D25" s="18">
        <f>+B25+C25</f>
        <v>236313960</v>
      </c>
      <c r="E25" s="6">
        <v>156005393</v>
      </c>
      <c r="F25" s="6">
        <v>156005393</v>
      </c>
      <c r="G25" s="6">
        <f>+F25-B25</f>
        <v>-80308566</v>
      </c>
    </row>
    <row r="26" spans="1:7" x14ac:dyDescent="0.35">
      <c r="A26" s="19" t="s">
        <v>43</v>
      </c>
      <c r="B26" s="6">
        <v>664726967</v>
      </c>
      <c r="C26" s="6">
        <v>263472400</v>
      </c>
      <c r="D26" s="18">
        <f>+B26+C26</f>
        <v>928199367</v>
      </c>
      <c r="E26" s="6">
        <v>506884047</v>
      </c>
      <c r="F26" s="6">
        <v>506884047</v>
      </c>
      <c r="G26" s="6">
        <f>+F26-B26</f>
        <v>-157842920</v>
      </c>
    </row>
    <row r="27" spans="1:7" x14ac:dyDescent="0.35">
      <c r="A27" s="19" t="s">
        <v>42</v>
      </c>
      <c r="B27" s="6">
        <v>0</v>
      </c>
      <c r="C27" s="6">
        <v>277545718</v>
      </c>
      <c r="D27" s="18">
        <f>+B27+C27</f>
        <v>277545718</v>
      </c>
      <c r="E27" s="6">
        <v>277545718</v>
      </c>
      <c r="F27" s="6">
        <v>277545718</v>
      </c>
      <c r="G27" s="6">
        <f>+F27-B27</f>
        <v>277545718</v>
      </c>
    </row>
    <row r="28" spans="1:7" x14ac:dyDescent="0.35">
      <c r="A28" s="20" t="s">
        <v>41</v>
      </c>
      <c r="B28" s="4">
        <f>SUM(B29:B33)</f>
        <v>158407831</v>
      </c>
      <c r="C28" s="4">
        <f>SUM(C29:C33)</f>
        <v>10463666</v>
      </c>
      <c r="D28" s="13">
        <f>+B28+C28</f>
        <v>168871497</v>
      </c>
      <c r="E28" s="13">
        <f>SUM(E29:E33)</f>
        <v>158868647.97</v>
      </c>
      <c r="F28" s="4">
        <f>SUM(F29:F33)</f>
        <v>157809899.97</v>
      </c>
      <c r="G28" s="4">
        <f>SUM(G29:G33)</f>
        <v>-597931.03000000119</v>
      </c>
    </row>
    <row r="29" spans="1:7" x14ac:dyDescent="0.35">
      <c r="A29" s="19" t="s">
        <v>40</v>
      </c>
      <c r="B29" s="6">
        <v>0</v>
      </c>
      <c r="C29" s="6">
        <v>0</v>
      </c>
      <c r="D29" s="18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9" t="s">
        <v>39</v>
      </c>
      <c r="B30" s="6">
        <v>16113728</v>
      </c>
      <c r="C30" s="6">
        <v>4</v>
      </c>
      <c r="D30" s="18">
        <f>+B30+C30</f>
        <v>16113732</v>
      </c>
      <c r="E30" s="6">
        <v>12085299</v>
      </c>
      <c r="F30" s="6">
        <v>12085299</v>
      </c>
      <c r="G30" s="6">
        <f>+F30-B30</f>
        <v>-4028429</v>
      </c>
    </row>
    <row r="31" spans="1:7" x14ac:dyDescent="0.35">
      <c r="A31" s="19" t="s">
        <v>38</v>
      </c>
      <c r="B31" s="6">
        <v>69654075</v>
      </c>
      <c r="C31" s="6">
        <v>6441356</v>
      </c>
      <c r="D31" s="18">
        <f>+B31+C31</f>
        <v>76095431</v>
      </c>
      <c r="E31" s="6">
        <v>72928164</v>
      </c>
      <c r="F31" s="6">
        <v>72928164</v>
      </c>
      <c r="G31" s="6">
        <f>+F31-B31</f>
        <v>3274089</v>
      </c>
    </row>
    <row r="32" spans="1:7" x14ac:dyDescent="0.35">
      <c r="A32" s="19" t="s">
        <v>37</v>
      </c>
      <c r="B32" s="6">
        <v>9693792</v>
      </c>
      <c r="C32" s="6">
        <v>0</v>
      </c>
      <c r="D32" s="18">
        <f>+B32+C32</f>
        <v>9693792</v>
      </c>
      <c r="E32" s="6">
        <v>6925041</v>
      </c>
      <c r="F32" s="6">
        <v>6925041</v>
      </c>
      <c r="G32" s="6">
        <f>+F32-B32</f>
        <v>-2768751</v>
      </c>
    </row>
    <row r="33" spans="1:7" x14ac:dyDescent="0.35">
      <c r="A33" s="19" t="s">
        <v>36</v>
      </c>
      <c r="B33" s="6">
        <v>62946236</v>
      </c>
      <c r="C33" s="6">
        <v>4022306</v>
      </c>
      <c r="D33" s="18">
        <f>+B33+C33</f>
        <v>66968542</v>
      </c>
      <c r="E33" s="6">
        <v>66930143.969999999</v>
      </c>
      <c r="F33" s="6">
        <v>65871395.969999999</v>
      </c>
      <c r="G33" s="6">
        <f>+F33-B33</f>
        <v>2925159.9699999988</v>
      </c>
    </row>
    <row r="34" spans="1:7" x14ac:dyDescent="0.35">
      <c r="A34" s="20" t="s">
        <v>35</v>
      </c>
      <c r="B34" s="4">
        <v>0</v>
      </c>
      <c r="C34" s="4">
        <v>0</v>
      </c>
      <c r="D34" s="18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20" t="s">
        <v>34</v>
      </c>
      <c r="B35" s="4">
        <v>0</v>
      </c>
      <c r="C35" s="13">
        <f>+C36</f>
        <v>541101</v>
      </c>
      <c r="D35" s="13">
        <f>+B35+C35</f>
        <v>541101</v>
      </c>
      <c r="E35" s="13">
        <f>+E36</f>
        <v>541101</v>
      </c>
      <c r="F35" s="13">
        <f>+F36</f>
        <v>541101</v>
      </c>
      <c r="G35" s="4">
        <f>G36</f>
        <v>541101</v>
      </c>
    </row>
    <row r="36" spans="1:7" x14ac:dyDescent="0.35">
      <c r="A36" s="19" t="s">
        <v>33</v>
      </c>
      <c r="B36" s="6">
        <v>0</v>
      </c>
      <c r="C36" s="6">
        <v>541101</v>
      </c>
      <c r="D36" s="18">
        <f>+B36+C36</f>
        <v>541101</v>
      </c>
      <c r="E36" s="6">
        <v>541101</v>
      </c>
      <c r="F36" s="6">
        <v>541101</v>
      </c>
      <c r="G36" s="6">
        <f>+F36-B36</f>
        <v>541101</v>
      </c>
    </row>
    <row r="37" spans="1:7" x14ac:dyDescent="0.35">
      <c r="A37" s="20" t="s">
        <v>32</v>
      </c>
      <c r="B37" s="4">
        <v>0</v>
      </c>
      <c r="C37" s="4">
        <v>0</v>
      </c>
      <c r="D37" s="13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9" t="s">
        <v>31</v>
      </c>
      <c r="B38" s="6">
        <v>0</v>
      </c>
      <c r="C38" s="6">
        <v>0</v>
      </c>
      <c r="D38" s="18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9" t="s">
        <v>30</v>
      </c>
      <c r="B39" s="6">
        <v>0</v>
      </c>
      <c r="C39" s="6">
        <v>0</v>
      </c>
      <c r="D39" s="18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11" t="s">
        <v>29</v>
      </c>
      <c r="B41" s="4">
        <f>SUM(B9,B10,B11,B12,B13,B14,B15,B16,B28,B34,B35,B37)</f>
        <v>12560746811</v>
      </c>
      <c r="C41" s="4">
        <f>SUM(C9,C10,C11,C12,C13,C14,C15,C16,C28,C34,C35,C37)</f>
        <v>2052569240.1700001</v>
      </c>
      <c r="D41" s="4">
        <f>SUM(D9,D10,D11,D12,D13,D14,D15,D16,D28,D34,D35,D37)</f>
        <v>14613316051.17</v>
      </c>
      <c r="E41" s="4">
        <f>SUM(E9,E10,E11,E12,E13,E14,E15,E16,E28,E34,E35,E37)</f>
        <v>11923514082.019999</v>
      </c>
      <c r="F41" s="4">
        <f>SUM(F9,F10,F11,F12,F13,F14,F15,F16,F28,F34,F35,F37)</f>
        <v>11922140459.019999</v>
      </c>
      <c r="G41" s="4">
        <f>SUM(G9,G10,G11,G12,G13,G14,G15,G16,G28,G34,G35,G37)</f>
        <v>-638606351.98000002</v>
      </c>
    </row>
    <row r="42" spans="1:7" x14ac:dyDescent="0.35">
      <c r="A42" s="11" t="s">
        <v>28</v>
      </c>
      <c r="B42" s="17"/>
      <c r="C42" s="17"/>
      <c r="D42" s="17"/>
      <c r="E42" s="17"/>
      <c r="F42" s="17"/>
      <c r="G42" s="16">
        <f>IF(G41&gt;0,G41,0)</f>
        <v>0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11" t="s">
        <v>27</v>
      </c>
      <c r="B44" s="8"/>
      <c r="C44" s="8"/>
      <c r="D44" s="8"/>
      <c r="E44" s="8"/>
      <c r="F44" s="8"/>
      <c r="G44" s="8"/>
    </row>
    <row r="45" spans="1:7" x14ac:dyDescent="0.35">
      <c r="A45" s="9" t="s">
        <v>26</v>
      </c>
      <c r="B45" s="13">
        <f>SUM(B46:B53)</f>
        <v>10625161041</v>
      </c>
      <c r="C45" s="13">
        <f>SUM(C46:C53)</f>
        <v>413127262</v>
      </c>
      <c r="D45" s="4">
        <f>SUM(D46:D53)</f>
        <v>11038288303</v>
      </c>
      <c r="E45" s="4">
        <f>SUM(E46:E53)</f>
        <v>8183618285.8900003</v>
      </c>
      <c r="F45" s="4">
        <f>SUM(F46:F53)</f>
        <v>8183618285.8900003</v>
      </c>
      <c r="G45" s="13">
        <f>+F45-B45</f>
        <v>-2441542755.1099997</v>
      </c>
    </row>
    <row r="46" spans="1:7" x14ac:dyDescent="0.35">
      <c r="A46" s="14" t="s">
        <v>25</v>
      </c>
      <c r="B46" s="6">
        <v>5149618919</v>
      </c>
      <c r="C46" s="6">
        <v>0</v>
      </c>
      <c r="D46" s="6">
        <f>+B46+C46</f>
        <v>5149618919</v>
      </c>
      <c r="E46" s="6">
        <v>3648852927.1600003</v>
      </c>
      <c r="F46" s="6">
        <v>3648852927.1600003</v>
      </c>
      <c r="G46" s="13">
        <f>+F46-B46</f>
        <v>-1500765991.8399997</v>
      </c>
    </row>
    <row r="47" spans="1:7" x14ac:dyDescent="0.35">
      <c r="A47" s="14" t="s">
        <v>24</v>
      </c>
      <c r="B47" s="6">
        <v>2060930170</v>
      </c>
      <c r="C47" s="6">
        <v>0</v>
      </c>
      <c r="D47" s="6">
        <f>+B47+C47</f>
        <v>2060930170</v>
      </c>
      <c r="E47" s="6">
        <v>1422669246.6400001</v>
      </c>
      <c r="F47" s="6">
        <v>1422669246.6400001</v>
      </c>
      <c r="G47" s="4">
        <f>+F47-B47</f>
        <v>-638260923.3599999</v>
      </c>
    </row>
    <row r="48" spans="1:7" x14ac:dyDescent="0.35">
      <c r="A48" s="14" t="s">
        <v>23</v>
      </c>
      <c r="B48" s="6">
        <v>1401841668</v>
      </c>
      <c r="C48" s="6">
        <v>0</v>
      </c>
      <c r="D48" s="6">
        <f>+B48+C48</f>
        <v>1401841668</v>
      </c>
      <c r="E48" s="6">
        <v>1261657503</v>
      </c>
      <c r="F48" s="6">
        <v>1261657503</v>
      </c>
      <c r="G48" s="4">
        <f>+F48-B48</f>
        <v>-140184165</v>
      </c>
    </row>
    <row r="49" spans="1:7" ht="29" x14ac:dyDescent="0.35">
      <c r="A49" s="14" t="s">
        <v>22</v>
      </c>
      <c r="B49" s="6">
        <v>829263920</v>
      </c>
      <c r="C49" s="6">
        <v>-4316388</v>
      </c>
      <c r="D49" s="6">
        <f>+B49+C49</f>
        <v>824947532</v>
      </c>
      <c r="E49" s="6">
        <v>618710652</v>
      </c>
      <c r="F49" s="6">
        <v>618710652</v>
      </c>
      <c r="G49" s="4">
        <f>+F49-B49</f>
        <v>-210553268</v>
      </c>
    </row>
    <row r="50" spans="1:7" x14ac:dyDescent="0.35">
      <c r="A50" s="14" t="s">
        <v>21</v>
      </c>
      <c r="B50" s="6">
        <v>552507802</v>
      </c>
      <c r="C50" s="6">
        <v>393256383</v>
      </c>
      <c r="D50" s="6">
        <f>+B50+C50</f>
        <v>945764185</v>
      </c>
      <c r="E50" s="6">
        <v>709323134</v>
      </c>
      <c r="F50" s="6">
        <v>709323134</v>
      </c>
      <c r="G50" s="4">
        <f>+F50-B50</f>
        <v>156815332</v>
      </c>
    </row>
    <row r="51" spans="1:7" x14ac:dyDescent="0.35">
      <c r="A51" s="14" t="s">
        <v>20</v>
      </c>
      <c r="B51" s="6">
        <v>128844804</v>
      </c>
      <c r="C51" s="6">
        <v>0</v>
      </c>
      <c r="D51" s="6">
        <f>+B51+C51</f>
        <v>128844804</v>
      </c>
      <c r="E51" s="6">
        <v>95287152.089999989</v>
      </c>
      <c r="F51" s="6">
        <v>95287152.089999989</v>
      </c>
      <c r="G51" s="4">
        <f>+F51-B51</f>
        <v>-33557651.910000011</v>
      </c>
    </row>
    <row r="52" spans="1:7" ht="29.25" customHeight="1" x14ac:dyDescent="0.35">
      <c r="A52" s="15" t="s">
        <v>19</v>
      </c>
      <c r="B52" s="6">
        <v>196132775</v>
      </c>
      <c r="C52" s="6">
        <v>19613278</v>
      </c>
      <c r="D52" s="6">
        <f>+B52+C52</f>
        <v>215746053</v>
      </c>
      <c r="E52" s="6">
        <v>194171445</v>
      </c>
      <c r="F52" s="6">
        <v>194171445</v>
      </c>
      <c r="G52" s="4">
        <f>+F52-B52</f>
        <v>-1961330</v>
      </c>
    </row>
    <row r="53" spans="1:7" ht="27.75" customHeight="1" x14ac:dyDescent="0.35">
      <c r="A53" s="14" t="s">
        <v>18</v>
      </c>
      <c r="B53" s="6">
        <v>306020983</v>
      </c>
      <c r="C53" s="6">
        <v>4573989</v>
      </c>
      <c r="D53" s="6">
        <f>+B53+C53</f>
        <v>310594972</v>
      </c>
      <c r="E53" s="6">
        <v>232946226</v>
      </c>
      <c r="F53" s="6">
        <v>232946226</v>
      </c>
      <c r="G53" s="4">
        <f>+F53-B53</f>
        <v>-73074757</v>
      </c>
    </row>
    <row r="54" spans="1:7" x14ac:dyDescent="0.35">
      <c r="A54" s="9" t="s">
        <v>17</v>
      </c>
      <c r="B54" s="13">
        <f>SUM(B55:B58)</f>
        <v>1150471624</v>
      </c>
      <c r="C54" s="13">
        <f>SUM(C55:C58)</f>
        <v>1167045135.05</v>
      </c>
      <c r="D54" s="4">
        <f>+B54+C54</f>
        <v>2317516759.0500002</v>
      </c>
      <c r="E54" s="4">
        <f>SUM(E55:E58)</f>
        <v>1829479854.5899999</v>
      </c>
      <c r="F54" s="4">
        <f>SUM(F55:F58)</f>
        <v>1829479854.5899999</v>
      </c>
      <c r="G54" s="4">
        <f>+F54-B54</f>
        <v>679008230.58999991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1150471624</v>
      </c>
      <c r="C56" s="6">
        <v>1165036135.05</v>
      </c>
      <c r="D56" s="6">
        <f>+B56+C56</f>
        <v>2315507759.0500002</v>
      </c>
      <c r="E56" s="6">
        <v>1827470854.5899999</v>
      </c>
      <c r="F56" s="6">
        <v>1827470854.5899999</v>
      </c>
      <c r="G56" s="4">
        <f>+F56-B56</f>
        <v>676999230.58999991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>
        <v>2009000</v>
      </c>
      <c r="D58" s="6">
        <f>+B58+C58</f>
        <v>2009000</v>
      </c>
      <c r="E58" s="6">
        <v>2009000</v>
      </c>
      <c r="F58" s="6">
        <v>2009000</v>
      </c>
      <c r="G58" s="4">
        <f>+F58-B58</f>
        <v>2009000</v>
      </c>
    </row>
    <row r="59" spans="1:7" x14ac:dyDescent="0.35">
      <c r="A59" s="9" t="s">
        <v>12</v>
      </c>
      <c r="B59" s="4">
        <f>SUM(B60:B61)</f>
        <v>490339445</v>
      </c>
      <c r="C59" s="4">
        <f>SUM(C60:C61)</f>
        <v>0</v>
      </c>
      <c r="D59" s="4">
        <f>SUM(D60:D61)</f>
        <v>490339445</v>
      </c>
      <c r="E59" s="4">
        <f>SUM(E60:E61)</f>
        <v>433537381.11999995</v>
      </c>
      <c r="F59" s="4">
        <f>+F60+F61</f>
        <v>433537381.11999995</v>
      </c>
      <c r="G59" s="4">
        <f>+F59-B59</f>
        <v>-56802063.880000055</v>
      </c>
    </row>
    <row r="60" spans="1:7" x14ac:dyDescent="0.35">
      <c r="A60" s="14" t="s">
        <v>11</v>
      </c>
      <c r="B60" s="6">
        <v>490339445</v>
      </c>
      <c r="C60" s="6">
        <v>0</v>
      </c>
      <c r="D60" s="6">
        <f>+B60+C60</f>
        <v>490339445</v>
      </c>
      <c r="E60" s="6">
        <v>433537381.11999995</v>
      </c>
      <c r="F60" s="6">
        <v>433537381.11999995</v>
      </c>
      <c r="G60" s="4">
        <f>+F60-B60</f>
        <v>-56802063.880000055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9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9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>
        <v>0</v>
      </c>
      <c r="D64" s="8"/>
      <c r="E64" s="8"/>
      <c r="F64" s="8"/>
      <c r="G64" s="4"/>
    </row>
    <row r="65" spans="1:7" x14ac:dyDescent="0.35">
      <c r="A65" s="11" t="s">
        <v>7</v>
      </c>
      <c r="B65" s="4">
        <f>B45+B54+B59+B62+B63</f>
        <v>12265972110</v>
      </c>
      <c r="C65" s="13">
        <f>C45+C54+C59+C62+C63</f>
        <v>1580172397.05</v>
      </c>
      <c r="D65" s="4">
        <f>D45+D54+D59+D62+D63</f>
        <v>13846144507.049999</v>
      </c>
      <c r="E65" s="4">
        <f>E45+E54+E59+E62+E63</f>
        <v>10446635521.6</v>
      </c>
      <c r="F65" s="4">
        <f>F45+F54+F59+F62+F63</f>
        <v>10446635521.6</v>
      </c>
      <c r="G65" s="4">
        <f>+F65-B65</f>
        <v>-1819336588.3999996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11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2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11" t="s">
        <v>4</v>
      </c>
      <c r="B70" s="4">
        <f>B41+B65+B67</f>
        <v>24826718921</v>
      </c>
      <c r="C70" s="4">
        <f>C41+C65+C67</f>
        <v>3632741637.2200003</v>
      </c>
      <c r="D70" s="4">
        <f>D41+D65+D67</f>
        <v>28459460558.220001</v>
      </c>
      <c r="E70" s="4">
        <f>E41+E65+E67</f>
        <v>22370149603.619999</v>
      </c>
      <c r="F70" s="4">
        <f>F41+F65+F67</f>
        <v>22368775980.619999</v>
      </c>
      <c r="G70" s="4">
        <f>+F70-B70</f>
        <v>-2457942940.3800011</v>
      </c>
    </row>
    <row r="71" spans="1:7" x14ac:dyDescent="0.35">
      <c r="A71" s="10"/>
      <c r="B71" s="8"/>
      <c r="C71" s="8"/>
      <c r="D71" s="8"/>
      <c r="E71" s="8"/>
      <c r="F71" s="8"/>
      <c r="G71" s="4">
        <f>+F71-B71</f>
        <v>0</v>
      </c>
    </row>
    <row r="72" spans="1:7" x14ac:dyDescent="0.35">
      <c r="A72" s="9" t="s">
        <v>3</v>
      </c>
      <c r="B72" s="8"/>
      <c r="C72" s="8"/>
      <c r="D72" s="8"/>
      <c r="E72" s="8"/>
      <c r="F72" s="8"/>
      <c r="G72" s="4">
        <f>+F72-B72</f>
        <v>0</v>
      </c>
    </row>
    <row r="73" spans="1:7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BCA37879-9212-452D-BDDD-093F2EB88CCD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6D7BC-011A-4BD9-B552-48D6F846C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14FEBE-2484-4E25-97FA-F27BB181C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A6E52-A3F4-4156-A3AF-FCDB1905AC0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4b5d711f-cf61-4330-b2ea-75094ab697dd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2024-05-16T18:28:46Z</dcterms:created>
  <dcterms:modified xsi:type="dcterms:W3CDTF">2024-05-16T18:29:16Z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