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osé Gómez\Documents\EJERCICIO 2023\AUDITORIA DISCIPLINA FINANCIERA AEFG 4482\"/>
    </mc:Choice>
  </mc:AlternateContent>
  <bookViews>
    <workbookView xWindow="0" yWindow="0" windowWidth="28800" windowHeight="11880"/>
  </bookViews>
  <sheets>
    <sheet name="PROYECCIONES " sheetId="9" r:id="rId1"/>
    <sheet name="ANEXO " sheetId="2" r:id="rId2"/>
  </sheets>
  <definedNames>
    <definedName name="_xlnm.Print_Area" localSheetId="1">'ANEXO '!$A$1:$B$33</definedName>
    <definedName name="_xlnm.Print_Area" localSheetId="0">'PROYECCIONES '!$A$1:$G$40</definedName>
    <definedName name="_xlnm.Database" localSheetId="1">#REF!</definedName>
    <definedName name="_xlnm.Database" localSheetId="0">#REF!</definedName>
    <definedName name="_xlnm.Database">#REF!</definedName>
    <definedName name="_xlnm.Print_Titles" localSheetId="1">'ANEXO '!$1:$6</definedName>
    <definedName name="_xlnm.Print_Titles" localSheetId="0">'PROYECCIONES '!$1:$9</definedName>
    <definedName name="XXXXX" localSheetId="0">#REF!</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5" i="9" l="1"/>
  <c r="F35" i="9"/>
  <c r="E35" i="9"/>
  <c r="D35" i="9"/>
  <c r="C35" i="9"/>
  <c r="C32" i="9"/>
  <c r="D32" i="9" s="1"/>
  <c r="E32" i="9" s="1"/>
  <c r="F32" i="9" s="1"/>
  <c r="G32" i="9" s="1"/>
  <c r="C30" i="9"/>
  <c r="D30" i="9" s="1"/>
  <c r="E30" i="9" s="1"/>
  <c r="F30" i="9" s="1"/>
  <c r="G30" i="9" s="1"/>
  <c r="C29" i="9"/>
  <c r="D29" i="9" s="1"/>
  <c r="E29" i="9" s="1"/>
  <c r="F29" i="9" s="1"/>
  <c r="G29" i="9" s="1"/>
  <c r="C28" i="9"/>
  <c r="D28" i="9" s="1"/>
  <c r="E28" i="9" s="1"/>
  <c r="F28" i="9" s="1"/>
  <c r="G28" i="9" s="1"/>
  <c r="C27" i="9"/>
  <c r="D27" i="9" s="1"/>
  <c r="E27" i="9" s="1"/>
  <c r="F27" i="9" s="1"/>
  <c r="G27" i="9" s="1"/>
  <c r="D26" i="9"/>
  <c r="E26" i="9" s="1"/>
  <c r="F26" i="9" s="1"/>
  <c r="G26" i="9" s="1"/>
  <c r="C26" i="9"/>
  <c r="C25" i="9"/>
  <c r="D25" i="9" s="1"/>
  <c r="E25" i="9" s="1"/>
  <c r="F25" i="9" s="1"/>
  <c r="G25" i="9" s="1"/>
  <c r="B24" i="9"/>
  <c r="B35" i="9" s="1"/>
  <c r="G22" i="9"/>
  <c r="F22" i="9"/>
  <c r="E22" i="9"/>
  <c r="D22" i="9"/>
  <c r="C22" i="9"/>
  <c r="C21" i="9"/>
  <c r="D21" i="9" s="1"/>
  <c r="E21" i="9" s="1"/>
  <c r="F21" i="9" s="1"/>
  <c r="G21" i="9" s="1"/>
  <c r="C20" i="9"/>
  <c r="D20" i="9" s="1"/>
  <c r="E20" i="9" s="1"/>
  <c r="F20" i="9" s="1"/>
  <c r="G20" i="9" s="1"/>
  <c r="C19" i="9"/>
  <c r="D19" i="9" s="1"/>
  <c r="E19" i="9" s="1"/>
  <c r="F19" i="9" s="1"/>
  <c r="G19" i="9" s="1"/>
  <c r="C18" i="9"/>
  <c r="D18" i="9" s="1"/>
  <c r="E18" i="9" s="1"/>
  <c r="F18" i="9" s="1"/>
  <c r="G18" i="9" s="1"/>
  <c r="D17" i="9"/>
  <c r="E17" i="9" s="1"/>
  <c r="F17" i="9" s="1"/>
  <c r="G17" i="9" s="1"/>
  <c r="C17" i="9"/>
  <c r="C16" i="9"/>
  <c r="D16" i="9" s="1"/>
  <c r="E16" i="9" s="1"/>
  <c r="F16" i="9" s="1"/>
  <c r="G16" i="9" s="1"/>
  <c r="C15" i="9"/>
  <c r="D15" i="9" s="1"/>
  <c r="E15" i="9" s="1"/>
  <c r="F15" i="9" s="1"/>
  <c r="G15" i="9" s="1"/>
  <c r="C14" i="9"/>
  <c r="D14" i="9" s="1"/>
  <c r="E14" i="9" s="1"/>
  <c r="F14" i="9" s="1"/>
  <c r="G14" i="9" s="1"/>
  <c r="B13" i="9"/>
</calcChain>
</file>

<file path=xl/sharedStrings.xml><?xml version="1.0" encoding="utf-8"?>
<sst xmlns="http://schemas.openxmlformats.org/spreadsheetml/2006/main" count="52" uniqueCount="41">
  <si>
    <t>ANEXO 37</t>
  </si>
  <si>
    <t>PODER EJECUTIVO DEL ESTADO DE CAMPECHE</t>
  </si>
  <si>
    <t xml:space="preserve"> FRACCIÓN II ARTÍCULO 5 LDF</t>
  </si>
  <si>
    <t>FORMATO 7 b) PROYECCIONES DE EGRESOS - LDF</t>
  </si>
  <si>
    <t>( PESOS)</t>
  </si>
  <si>
    <t xml:space="preserve">Concepto </t>
  </si>
  <si>
    <t>1. Gasto No Etiquetado (1=A+B+C+D+E+F+G+H+I)</t>
  </si>
  <si>
    <t>1. Gasto Etiquetado (2=A+B+C+D+E+F+G+H+I)</t>
  </si>
  <si>
    <t>3. Total de Egresos Proyectados (3=1+2)</t>
  </si>
  <si>
    <t xml:space="preserve">Metodología de proyección </t>
  </si>
  <si>
    <t>ANEXO 38</t>
  </si>
  <si>
    <t>FRACCIÓN III ARTÍCULO 5 LDF. DESCRIPCIÓN DE LOS RIESGOS RELEVANTES PARA LAS FINANZAS PÚBLICAS, INCLUYENDO LOS MONTOS DE DEUDA CONTINGENTE, ACOMPAÑADOS DE PROPUESTAS DE ACCIÓN PARA ENFRENTARLOS.</t>
  </si>
  <si>
    <t xml:space="preserve">   A. Servicios Personales</t>
  </si>
  <si>
    <t xml:space="preserve">   B. Materiales y Suministros</t>
  </si>
  <si>
    <t xml:space="preserve">   C. Servicios Generales</t>
  </si>
  <si>
    <t xml:space="preserve">   D. Transferencias, Asignaciones, Subsidios y 
        Otras Ayudas</t>
  </si>
  <si>
    <t xml:space="preserve">   E. Bienes Muebles, Inmuebles e Intangibles</t>
  </si>
  <si>
    <t xml:space="preserve">   F. Inversión Pública</t>
  </si>
  <si>
    <t xml:space="preserve">   G. Inversiones Financieras y Otras Provisiones</t>
  </si>
  <si>
    <t xml:space="preserve">   H. Participaciones y Aportaciones</t>
  </si>
  <si>
    <t xml:space="preserve">   I. Deuda Pública</t>
  </si>
  <si>
    <t>Se estiman mayores ingresos tributarios y habrá acciones de simplificación para el pago de impuestos. Además de detonar el crecimiento con proyectos regionales de inversión pública.</t>
  </si>
  <si>
    <t>Se le seguirá dando prioridad a los proyectos estelares de este gobierno como lo es el Tren Maya, la Pensión del Bienestar para Adultos Mayores y el Aeropuerto de Santa Lucía.</t>
  </si>
  <si>
    <t>Riesgos Locales:</t>
  </si>
  <si>
    <t>Alternativas de solución locales:</t>
  </si>
  <si>
    <t xml:space="preserve">Menor nivel de empleo en la entidad, que representaría menor recaudación de impuestos locales. </t>
  </si>
  <si>
    <t>Desaceleración de la economía mundial que impacte negativamente la Recaudación Federal Participable y    reduzca las participaciones para las entidades federativas y municipios.</t>
  </si>
  <si>
    <t>Mayor afectación a la inversión, la capacidad productiva y el mercado laboral que impidan una recuperación acelerada.</t>
  </si>
  <si>
    <t>Reducciones en los precios internacionales del petróleo producto de las tensiones geopolíticas entre países y de los acuerdos de la OPEP y sus aliados.</t>
  </si>
  <si>
    <t>Incertidumbre económica y política interna.</t>
  </si>
  <si>
    <t xml:space="preserve">Diversificar las fuentes de ingresos del Estado para enfrentar las presiones de gasto público. </t>
  </si>
  <si>
    <t>Desarrollar mecanismos de coordinación con las distintas instancias de gobierno a fin de potenciar la recaudación del Estado.</t>
  </si>
  <si>
    <t>Mejorar los procedimientos de supervisión y control del cumplimiento de obligaciones para reducir la evasión fiscal.</t>
  </si>
  <si>
    <t>El mayor fortalecimiento del mercado interno a través del consumo, derivado de las transferencias de los programas sociales, así como la mayor inclusión financiera y el acceso al crédito.</t>
  </si>
  <si>
    <t>PRESUPUESTO DE EGRESOS PARA EL AÑO 2023</t>
  </si>
  <si>
    <t>Iniciativa de Ley
2023</t>
  </si>
  <si>
    <t>Las estimaciones de finanzas públicas para el siguiente año se realizan con un marco macroeconómico prudente que incorpora la recuperación económica observada y las perspectivas de crecimiento para 2023. No obstante, es importante considerar que durante el ejercicio fiscal se pueden presentar desviaciones con respecto a lo esperado en el momento de elaborar y aprobar el Paquete Económico 2023 debido a choques económicos externos y otros factores no previsibles. A continuación, se presenta un análisis que muestra el impacto que pudieran tener las desviaciones de las principales variables del marco económico sobre las estimaciones de ingresos y gasto presentadas en el Paquete Económico 2023. Es importante destacar que el análisis considera desviaciones individuales y no estima el impacto de desviaciones simultáneas.</t>
  </si>
  <si>
    <t>El principal riesgo del paquete económico federal 2023 es si no se llegan a cumplir las metas de crecimiento económico porque prevén un 3% .  El paquete económico 2023 tiene un compromiso con la disciplina fiscal, es prudente y busca reducir la deuda como porcentaje del PIB.</t>
  </si>
  <si>
    <t>Se tiene una visión optimista en las variables económicas con un crecimiento del 3% para el 2023. A pesar de que estiman un déficit primario de 0.2% se debe a que incorporan un componente de inversión dado que tienen proyectos clave de infraestructura que impulsarán la economía.</t>
  </si>
  <si>
    <t>Una mayor recuperación de la actividad económica, el turismo y las cadenas globales de valor.</t>
  </si>
  <si>
    <t>Para la elaboración de las proyecciones correspondientes a los ejercicios fiscales 2024 a 2028, se consideró crecimientos por cada uno de los Capítulos de Gasto. Sólo para los casos de Transferencias a Organismos, así como Transferencias a Municipios se diferenció entre Gasto Etiquetado y No Etiquetado.
En el caso del Capítulo correspondiente a Servicios Personales, se consideró un crecimiento que permita mantener el poder adquisitivo del salario para el período 2024-2028, con un crecimiento real anual promedio de 2.4% para la nómina de los trabajadores.La tasa del 2.4% real  está por debajo del límite máximo establecido por el artículo 10 de la Ley de  Disciplina Financiera de las Entidades Federativa y de los Municipios. 
El gasto corriente (Capítulo 2000 y 3000),  consideró un crecimiento emparejado a la dinámica económica y  la inflación. Se estima que el Gasto Corriente tenga una tasa media anual de crecimiento del 5.4%.
Las Transferencias Estatales consideraron una dinámica de crecimiento por sector. Los sectores correspondientes a Salud, Educación y Seguridad consideraron un crecimiento emparejado al crecimiento poblacional, dinámica económica nacional e inflación. Se estima que el gasto en el Capítulo de Transferencias y Subsidios crezca a una tasa media anual del 2.4%
El Gasto en Transferencias a Municipios, se corresponde con las proyecciones de Ingresos. En primer lugar, las Transferencias de libre disposición, se calcularon con base en la proyección de ingresos propios y Participaciones, aplicando los porcentajes que corresponden a los Municipios enmarcados en la Ley del Sistema de Coordinación Fiscal del Estado de Campeche. Por su parte, las Transferencias etiquetadas corresponden a los Fondos de Aportaciones correspondientes a las fracciones III y IV del artículo 25 de la Ley de Coordinación Fiscal.
La estimación del servicio de deuda se realizó considerando las tablas de amortización correspondiente a los cinco créditos del Estado. Por su parte, los intereses consideran la totalidad de la deuda, tanto con la banca comercial como con la banca de desarrollo; para la tasa de referencia se utilizó la proyección realizada por HR Ratings incluida en su reporte Escenarios Macroeconómicos de fecha 23 de Julio de 2021. Al concepto de deuda se agregó en la proyección el monto de las Adefas.
El gasto en inversión se consideró como una variable de ajuste bajo la cual se podría obtener un balance presupuestario de recursos disponibles, así como un balance fiscal sostenible, de acuerdo con el artículo 6 de la Ley de Disciplina Financiera de las Entidades Federativas y los Municipios.
Con base en lo anterior, se espera que el Gasto No Etiquetado tenga un crecimiento promedio anual del 3.28%  para el período 2024 -2028; por su parte, el Gasto Etiquetado estaría mostrando un crecimiento nominal promedio de 3% para el mismo periodo. En suma, se proyecta que el Gasto Total del Estado tenga un crecimiento promedio anual del 3.14% para los siguientes cinco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</si>
</sst>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_ ;[Red]\-#,##0.00\ "/>
    <numFmt numFmtId="165" formatCode="_-* #,##0.0_-;\-* #,##0.0_-;_-* &quot;-&quot;??_-;_-@_-"/>
    <numFmt numFmtId="166" formatCode="0.0%"/>
    <numFmt numFmtId="167" formatCode="#,##0.0000000"/>
  </numFmts>
  <fonts count="18">
    <font>
      <sz val="10"/>
      <name val="Arial"/>
    </font>
    <font>
      <sz val="11"/>
      <color theme="1"/>
      <name val="Calibri"/>
      <family val="2"/>
      <scheme val="minor"/>
    </font>
    <font>
      <sz val="10"/>
      <name val="Arial"/>
      <family val="2"/>
    </font>
    <font>
      <b/>
      <sz val="14"/>
      <name val="Arial"/>
      <family val="2"/>
    </font>
    <font>
      <sz val="12"/>
      <name val="Times New Roman"/>
      <family val="1"/>
    </font>
    <font>
      <b/>
      <sz val="13"/>
      <name val="Arial"/>
      <family val="2"/>
    </font>
    <font>
      <b/>
      <sz val="12"/>
      <name val="Arial"/>
      <family val="2"/>
    </font>
    <font>
      <sz val="12"/>
      <name val="Tahoma"/>
      <family val="2"/>
    </font>
    <font>
      <b/>
      <sz val="12"/>
      <name val="Times New Roman"/>
      <family val="1"/>
    </font>
    <font>
      <b/>
      <sz val="11"/>
      <name val="Arial"/>
      <family val="2"/>
    </font>
    <font>
      <sz val="8"/>
      <name val="Tahoma"/>
      <family val="2"/>
    </font>
    <font>
      <sz val="11"/>
      <name val="Arial"/>
      <family val="2"/>
    </font>
    <font>
      <b/>
      <sz val="11"/>
      <color theme="1"/>
      <name val="Azo Sans"/>
      <family val="3"/>
    </font>
    <font>
      <sz val="11"/>
      <color theme="1"/>
      <name val="Arial"/>
      <family val="2"/>
    </font>
    <font>
      <sz val="10"/>
      <name val="Times New Roman"/>
      <family val="1"/>
    </font>
    <font>
      <sz val="10"/>
      <name val="Tahoma"/>
      <family val="2"/>
    </font>
    <font>
      <b/>
      <sz val="10"/>
      <name val="Times New Roman"/>
      <family val="1"/>
    </font>
    <font>
      <b/>
      <sz val="2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22">
    <border>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s>
  <cellStyleXfs count="8">
    <xf numFmtId="0" fontId="0" fillId="0" borderId="0"/>
    <xf numFmtId="0" fontId="2" fillId="0" borderId="0"/>
    <xf numFmtId="0" fontId="2" fillId="0" borderId="0"/>
    <xf numFmtId="43" fontId="2" fillId="0" borderId="0" applyFont="0" applyFill="0" applyBorder="0" applyAlignment="0" applyProtection="0"/>
    <xf numFmtId="0" fontId="14"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67">
    <xf numFmtId="0" fontId="0" fillId="0" borderId="0" xfId="0"/>
    <xf numFmtId="0" fontId="4" fillId="0" borderId="0" xfId="2" applyFont="1"/>
    <xf numFmtId="0" fontId="7" fillId="0" borderId="0" xfId="2" applyFont="1"/>
    <xf numFmtId="0" fontId="8" fillId="0" borderId="0" xfId="2" applyFont="1"/>
    <xf numFmtId="0" fontId="9" fillId="0" borderId="7" xfId="1" applyFont="1" applyBorder="1" applyAlignment="1">
      <alignment vertical="center"/>
    </xf>
    <xf numFmtId="0" fontId="9" fillId="3" borderId="7" xfId="1" applyFont="1" applyFill="1" applyBorder="1" applyAlignment="1">
      <alignment vertical="center"/>
    </xf>
    <xf numFmtId="3" fontId="9" fillId="3" borderId="8" xfId="2" applyNumberFormat="1" applyFont="1" applyFill="1" applyBorder="1" applyAlignment="1">
      <alignment vertical="center"/>
    </xf>
    <xf numFmtId="3" fontId="11" fillId="0" borderId="8" xfId="2" applyNumberFormat="1" applyFont="1" applyBorder="1" applyAlignment="1">
      <alignment vertical="center"/>
    </xf>
    <xf numFmtId="3" fontId="11" fillId="0" borderId="9" xfId="2" applyNumberFormat="1" applyFont="1" applyBorder="1" applyAlignment="1">
      <alignment vertical="center"/>
    </xf>
    <xf numFmtId="0" fontId="9" fillId="0" borderId="7" xfId="1" applyFont="1" applyBorder="1" applyAlignment="1">
      <alignment vertical="center" wrapText="1"/>
    </xf>
    <xf numFmtId="0" fontId="11" fillId="0" borderId="7" xfId="1" applyFont="1" applyBorder="1" applyAlignment="1">
      <alignment vertical="center"/>
    </xf>
    <xf numFmtId="3" fontId="11" fillId="0" borderId="8" xfId="2" quotePrefix="1" applyNumberFormat="1" applyFont="1" applyBorder="1" applyAlignment="1">
      <alignment horizontal="right" vertical="center"/>
    </xf>
    <xf numFmtId="3" fontId="11" fillId="0" borderId="9" xfId="2" quotePrefix="1" applyNumberFormat="1" applyFont="1" applyBorder="1" applyAlignment="1">
      <alignment horizontal="right" vertical="center"/>
    </xf>
    <xf numFmtId="0" fontId="15" fillId="0" borderId="7" xfId="4" quotePrefix="1" applyFont="1" applyBorder="1" applyAlignment="1">
      <alignment horizontal="center" vertical="center"/>
    </xf>
    <xf numFmtId="0" fontId="9" fillId="3" borderId="11" xfId="1" applyFont="1" applyFill="1" applyBorder="1" applyAlignment="1">
      <alignment vertical="center"/>
    </xf>
    <xf numFmtId="3" fontId="9" fillId="3" borderId="12" xfId="2" applyNumberFormat="1" applyFont="1" applyFill="1" applyBorder="1" applyAlignment="1">
      <alignment vertical="center"/>
    </xf>
    <xf numFmtId="166" fontId="4" fillId="0" borderId="0" xfId="5" applyNumberFormat="1" applyFont="1"/>
    <xf numFmtId="0" fontId="16" fillId="0" borderId="0" xfId="2" applyFont="1" applyBorder="1" applyAlignment="1">
      <alignment vertical="justify"/>
    </xf>
    <xf numFmtId="4" fontId="16" fillId="0" borderId="0" xfId="2" applyNumberFormat="1" applyFont="1" applyBorder="1" applyAlignment="1">
      <alignment vertical="justify"/>
    </xf>
    <xf numFmtId="0" fontId="4" fillId="0" borderId="0" xfId="2" applyFont="1" applyBorder="1"/>
    <xf numFmtId="3" fontId="4" fillId="0" borderId="0" xfId="2" applyNumberFormat="1" applyFont="1"/>
    <xf numFmtId="0" fontId="5" fillId="0" borderId="0" xfId="0" applyFont="1" applyAlignment="1">
      <alignment horizontal="center"/>
    </xf>
    <xf numFmtId="0" fontId="5" fillId="0" borderId="0" xfId="0" applyFont="1" applyAlignment="1"/>
    <xf numFmtId="0" fontId="5" fillId="0" borderId="0" xfId="1" applyFont="1" applyAlignment="1"/>
    <xf numFmtId="0" fontId="5" fillId="0" borderId="0" xfId="1" applyFont="1" applyAlignment="1">
      <alignment vertical="center"/>
    </xf>
    <xf numFmtId="0" fontId="5" fillId="0" borderId="0" xfId="0" applyFont="1" applyAlignment="1">
      <alignment horizontal="justify"/>
    </xf>
    <xf numFmtId="0" fontId="0" fillId="0" borderId="14" xfId="0" applyBorder="1"/>
    <xf numFmtId="0" fontId="0" fillId="0" borderId="15" xfId="0" applyBorder="1"/>
    <xf numFmtId="0" fontId="0" fillId="0" borderId="16" xfId="0" applyBorder="1"/>
    <xf numFmtId="0" fontId="17" fillId="0" borderId="0" xfId="0" applyFont="1" applyAlignment="1"/>
    <xf numFmtId="0" fontId="0" fillId="0" borderId="17" xfId="0" applyBorder="1"/>
    <xf numFmtId="0" fontId="0" fillId="0" borderId="19" xfId="0" applyBorder="1"/>
    <xf numFmtId="0" fontId="11" fillId="0" borderId="18" xfId="0" applyFont="1" applyBorder="1" applyAlignment="1">
      <alignment horizontal="justify" vertical="center"/>
    </xf>
    <xf numFmtId="0" fontId="9" fillId="0" borderId="18" xfId="0" applyFont="1" applyBorder="1" applyAlignment="1">
      <alignment horizontal="justify" vertical="center"/>
    </xf>
    <xf numFmtId="0" fontId="11" fillId="0" borderId="20" xfId="0" applyFont="1" applyBorder="1" applyAlignment="1">
      <alignment horizontal="justify" vertical="center"/>
    </xf>
    <xf numFmtId="0" fontId="9" fillId="0" borderId="0" xfId="0" applyFont="1" applyBorder="1" applyAlignment="1">
      <alignment horizontal="justify" vertical="center"/>
    </xf>
    <xf numFmtId="0" fontId="11" fillId="0" borderId="18" xfId="0" applyFont="1" applyBorder="1" applyAlignment="1">
      <alignment horizontal="left" vertical="center" wrapText="1" indent="3"/>
    </xf>
    <xf numFmtId="0" fontId="9" fillId="0" borderId="18" xfId="0" applyFont="1" applyBorder="1" applyAlignment="1">
      <alignment horizontal="left" vertical="center" wrapText="1" indent="3"/>
    </xf>
    <xf numFmtId="3" fontId="9" fillId="3" borderId="9" xfId="2" applyNumberFormat="1" applyFont="1" applyFill="1" applyBorder="1" applyAlignment="1">
      <alignment vertical="center"/>
    </xf>
    <xf numFmtId="3" fontId="9" fillId="3" borderId="13" xfId="2" applyNumberFormat="1" applyFont="1" applyFill="1" applyBorder="1" applyAlignment="1">
      <alignment vertical="center"/>
    </xf>
    <xf numFmtId="167" fontId="10" fillId="0" borderId="8" xfId="2" applyNumberFormat="1" applyFont="1" applyBorder="1" applyAlignment="1">
      <alignment vertical="justify"/>
    </xf>
    <xf numFmtId="43" fontId="10" fillId="0" borderId="8" xfId="3" applyFont="1" applyBorder="1" applyAlignment="1">
      <alignment vertical="justify"/>
    </xf>
    <xf numFmtId="164" fontId="12" fillId="4" borderId="10" xfId="1" applyNumberFormat="1" applyFont="1" applyFill="1" applyBorder="1" applyAlignment="1">
      <alignment horizontal="center" vertical="center"/>
    </xf>
    <xf numFmtId="164" fontId="12" fillId="4" borderId="9" xfId="1" applyNumberFormat="1" applyFont="1" applyFill="1" applyBorder="1" applyAlignment="1">
      <alignment horizontal="center" vertical="center"/>
    </xf>
    <xf numFmtId="3" fontId="13" fillId="0" borderId="8" xfId="1" applyNumberFormat="1" applyFont="1" applyBorder="1" applyAlignment="1">
      <alignment vertical="center"/>
    </xf>
    <xf numFmtId="165" fontId="13" fillId="0" borderId="8" xfId="1" applyNumberFormat="1" applyFont="1" applyBorder="1" applyAlignment="1">
      <alignment vertical="center"/>
    </xf>
    <xf numFmtId="165" fontId="13" fillId="0" borderId="9" xfId="1" applyNumberFormat="1" applyFont="1" applyBorder="1" applyAlignment="1">
      <alignment vertical="center"/>
    </xf>
    <xf numFmtId="0" fontId="6" fillId="0" borderId="0" xfId="1" applyFont="1" applyAlignment="1">
      <alignment horizontal="center" vertical="center"/>
    </xf>
    <xf numFmtId="0" fontId="5" fillId="0" borderId="15" xfId="2" applyFont="1" applyBorder="1" applyAlignment="1">
      <alignment horizontal="center"/>
    </xf>
    <xf numFmtId="0" fontId="5" fillId="0" borderId="21" xfId="2" applyFont="1" applyBorder="1" applyAlignment="1">
      <alignment horizontal="center"/>
    </xf>
    <xf numFmtId="0" fontId="5" fillId="0" borderId="16" xfId="2" applyFont="1" applyBorder="1" applyAlignment="1">
      <alignment horizontal="center"/>
    </xf>
    <xf numFmtId="0" fontId="11" fillId="0" borderId="19" xfId="2" applyFont="1" applyBorder="1" applyAlignment="1">
      <alignment horizontal="justify" wrapText="1"/>
    </xf>
    <xf numFmtId="0" fontId="11" fillId="0" borderId="14" xfId="2" applyFont="1" applyBorder="1" applyAlignment="1">
      <alignment horizontal="justify"/>
    </xf>
    <xf numFmtId="0" fontId="11" fillId="0" borderId="20" xfId="2" applyFont="1" applyBorder="1" applyAlignment="1">
      <alignment horizontal="justify"/>
    </xf>
    <xf numFmtId="0" fontId="6" fillId="0" borderId="0" xfId="1" applyFont="1" applyAlignment="1">
      <alignment horizontal="center" vertical="center"/>
    </xf>
    <xf numFmtId="0" fontId="6" fillId="2" borderId="1"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5"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6" xfId="1" applyFont="1" applyFill="1" applyBorder="1" applyAlignment="1">
      <alignment horizontal="center" vertical="center"/>
    </xf>
    <xf numFmtId="0" fontId="3" fillId="0" borderId="0" xfId="1" applyFont="1" applyAlignment="1">
      <alignment horizontal="center"/>
    </xf>
    <xf numFmtId="0" fontId="5" fillId="0" borderId="0" xfId="1" applyFont="1" applyAlignment="1">
      <alignment horizontal="center"/>
    </xf>
    <xf numFmtId="0" fontId="5" fillId="0" borderId="0" xfId="1" quotePrefix="1" applyFont="1" applyAlignment="1">
      <alignment horizontal="center" vertical="center"/>
    </xf>
    <xf numFmtId="0" fontId="5" fillId="0" borderId="0" xfId="1" applyFont="1" applyAlignment="1">
      <alignment horizontal="center" vertical="center"/>
    </xf>
  </cellXfs>
  <cellStyles count="8">
    <cellStyle name="Millares 3" xfId="3"/>
    <cellStyle name="Normal" xfId="0" builtinId="0"/>
    <cellStyle name="Normal 2 3" xfId="1"/>
    <cellStyle name="Normal 8 2" xfId="6"/>
    <cellStyle name="Normal_ANEXO LEY 06" xfId="2"/>
    <cellStyle name="Normal_presentacion28nov_" xfId="4"/>
    <cellStyle name="Porcentaje 2 2" xfId="7"/>
    <cellStyle name="Porcentaj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xdr:colOff>
      <xdr:row>1</xdr:row>
      <xdr:rowOff>53340</xdr:rowOff>
    </xdr:from>
    <xdr:to>
      <xdr:col>7</xdr:col>
      <xdr:colOff>9525</xdr:colOff>
      <xdr:row>8</xdr:row>
      <xdr:rowOff>68580</xdr:rowOff>
    </xdr:to>
    <xdr:sp macro="" textlink="">
      <xdr:nvSpPr>
        <xdr:cNvPr id="2" name="Rectángulo 1">
          <a:extLst>
            <a:ext uri="{FF2B5EF4-FFF2-40B4-BE49-F238E27FC236}">
              <a16:creationId xmlns:a16="http://schemas.microsoft.com/office/drawing/2014/main" id="{00000000-0008-0000-0000-000002000000}"/>
            </a:ext>
          </a:extLst>
        </xdr:cNvPr>
        <xdr:cNvSpPr>
          <a:spLocks noChangeArrowheads="1"/>
        </xdr:cNvSpPr>
      </xdr:nvSpPr>
      <xdr:spPr bwMode="auto">
        <a:xfrm>
          <a:off x="7620" y="100965"/>
          <a:ext cx="13070205" cy="153924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45719</xdr:rowOff>
    </xdr:from>
    <xdr:to>
      <xdr:col>2</xdr:col>
      <xdr:colOff>0</xdr:colOff>
      <xdr:row>5</xdr:row>
      <xdr:rowOff>126999</xdr:rowOff>
    </xdr:to>
    <xdr:sp macro="" textlink="">
      <xdr:nvSpPr>
        <xdr:cNvPr id="2" name="Rectángulo 1">
          <a:extLst>
            <a:ext uri="{FF2B5EF4-FFF2-40B4-BE49-F238E27FC236}">
              <a16:creationId xmlns:a16="http://schemas.microsoft.com/office/drawing/2014/main" id="{00000000-0008-0000-0100-000002000000}"/>
            </a:ext>
          </a:extLst>
        </xdr:cNvPr>
        <xdr:cNvSpPr>
          <a:spLocks noChangeArrowheads="1"/>
        </xdr:cNvSpPr>
      </xdr:nvSpPr>
      <xdr:spPr bwMode="auto">
        <a:xfrm>
          <a:off x="30480" y="45719"/>
          <a:ext cx="7141844" cy="153860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19</xdr:row>
      <xdr:rowOff>133351</xdr:rowOff>
    </xdr:from>
    <xdr:to>
      <xdr:col>1</xdr:col>
      <xdr:colOff>228600</xdr:colOff>
      <xdr:row>19</xdr:row>
      <xdr:rowOff>209551</xdr:rowOff>
    </xdr:to>
    <xdr:sp macro="" textlink="">
      <xdr:nvSpPr>
        <xdr:cNvPr id="3" name="Elipse 2">
          <a:extLst>
            <a:ext uri="{FF2B5EF4-FFF2-40B4-BE49-F238E27FC236}">
              <a16:creationId xmlns:a16="http://schemas.microsoft.com/office/drawing/2014/main" id="{00000000-0008-0000-0100-000003000000}"/>
            </a:ext>
          </a:extLst>
        </xdr:cNvPr>
        <xdr:cNvSpPr/>
      </xdr:nvSpPr>
      <xdr:spPr>
        <a:xfrm>
          <a:off x="323850" y="7181851"/>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161925</xdr:colOff>
      <xdr:row>18</xdr:row>
      <xdr:rowOff>66675</xdr:rowOff>
    </xdr:from>
    <xdr:to>
      <xdr:col>1</xdr:col>
      <xdr:colOff>228600</xdr:colOff>
      <xdr:row>18</xdr:row>
      <xdr:rowOff>142875</xdr:rowOff>
    </xdr:to>
    <xdr:sp macro="" textlink="">
      <xdr:nvSpPr>
        <xdr:cNvPr id="4" name="Elipse 3">
          <a:extLst>
            <a:ext uri="{FF2B5EF4-FFF2-40B4-BE49-F238E27FC236}">
              <a16:creationId xmlns:a16="http://schemas.microsoft.com/office/drawing/2014/main" id="{00000000-0008-0000-0100-000004000000}"/>
            </a:ext>
          </a:extLst>
        </xdr:cNvPr>
        <xdr:cNvSpPr/>
      </xdr:nvSpPr>
      <xdr:spPr>
        <a:xfrm>
          <a:off x="323850" y="6934200"/>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152400</xdr:colOff>
      <xdr:row>27</xdr:row>
      <xdr:rowOff>152401</xdr:rowOff>
    </xdr:from>
    <xdr:to>
      <xdr:col>1</xdr:col>
      <xdr:colOff>219075</xdr:colOff>
      <xdr:row>27</xdr:row>
      <xdr:rowOff>228601</xdr:rowOff>
    </xdr:to>
    <xdr:sp macro="" textlink="">
      <xdr:nvSpPr>
        <xdr:cNvPr id="5" name="Elipse 4">
          <a:extLst>
            <a:ext uri="{FF2B5EF4-FFF2-40B4-BE49-F238E27FC236}">
              <a16:creationId xmlns:a16="http://schemas.microsoft.com/office/drawing/2014/main" id="{00000000-0008-0000-0100-000005000000}"/>
            </a:ext>
          </a:extLst>
        </xdr:cNvPr>
        <xdr:cNvSpPr/>
      </xdr:nvSpPr>
      <xdr:spPr>
        <a:xfrm>
          <a:off x="314325" y="9572626"/>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152400</xdr:colOff>
      <xdr:row>26</xdr:row>
      <xdr:rowOff>47626</xdr:rowOff>
    </xdr:from>
    <xdr:to>
      <xdr:col>1</xdr:col>
      <xdr:colOff>219075</xdr:colOff>
      <xdr:row>26</xdr:row>
      <xdr:rowOff>123826</xdr:rowOff>
    </xdr:to>
    <xdr:sp macro="" textlink="">
      <xdr:nvSpPr>
        <xdr:cNvPr id="6" name="Elipse 5">
          <a:extLst>
            <a:ext uri="{FF2B5EF4-FFF2-40B4-BE49-F238E27FC236}">
              <a16:creationId xmlns:a16="http://schemas.microsoft.com/office/drawing/2014/main" id="{00000000-0008-0000-0100-000006000000}"/>
            </a:ext>
          </a:extLst>
        </xdr:cNvPr>
        <xdr:cNvSpPr/>
      </xdr:nvSpPr>
      <xdr:spPr>
        <a:xfrm>
          <a:off x="314325" y="9286876"/>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161925</xdr:colOff>
      <xdr:row>20</xdr:row>
      <xdr:rowOff>152401</xdr:rowOff>
    </xdr:from>
    <xdr:to>
      <xdr:col>1</xdr:col>
      <xdr:colOff>228600</xdr:colOff>
      <xdr:row>20</xdr:row>
      <xdr:rowOff>228601</xdr:rowOff>
    </xdr:to>
    <xdr:sp macro="" textlink="">
      <xdr:nvSpPr>
        <xdr:cNvPr id="8" name="Elipse 7">
          <a:extLst>
            <a:ext uri="{FF2B5EF4-FFF2-40B4-BE49-F238E27FC236}">
              <a16:creationId xmlns:a16="http://schemas.microsoft.com/office/drawing/2014/main" id="{00000000-0008-0000-0100-000008000000}"/>
            </a:ext>
          </a:extLst>
        </xdr:cNvPr>
        <xdr:cNvSpPr/>
      </xdr:nvSpPr>
      <xdr:spPr>
        <a:xfrm>
          <a:off x="323850" y="7924801"/>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152400</xdr:colOff>
      <xdr:row>22</xdr:row>
      <xdr:rowOff>38101</xdr:rowOff>
    </xdr:from>
    <xdr:to>
      <xdr:col>1</xdr:col>
      <xdr:colOff>219075</xdr:colOff>
      <xdr:row>22</xdr:row>
      <xdr:rowOff>114301</xdr:rowOff>
    </xdr:to>
    <xdr:sp macro="" textlink="">
      <xdr:nvSpPr>
        <xdr:cNvPr id="9" name="Elipse 8">
          <a:extLst>
            <a:ext uri="{FF2B5EF4-FFF2-40B4-BE49-F238E27FC236}">
              <a16:creationId xmlns:a16="http://schemas.microsoft.com/office/drawing/2014/main" id="{00000000-0008-0000-0100-000009000000}"/>
            </a:ext>
          </a:extLst>
        </xdr:cNvPr>
        <xdr:cNvSpPr/>
      </xdr:nvSpPr>
      <xdr:spPr>
        <a:xfrm>
          <a:off x="314325" y="8553451"/>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161925</xdr:colOff>
      <xdr:row>21</xdr:row>
      <xdr:rowOff>152401</xdr:rowOff>
    </xdr:from>
    <xdr:to>
      <xdr:col>1</xdr:col>
      <xdr:colOff>228600</xdr:colOff>
      <xdr:row>21</xdr:row>
      <xdr:rowOff>228601</xdr:rowOff>
    </xdr:to>
    <xdr:sp macro="" textlink="">
      <xdr:nvSpPr>
        <xdr:cNvPr id="10" name="Elipse 9">
          <a:extLst>
            <a:ext uri="{FF2B5EF4-FFF2-40B4-BE49-F238E27FC236}">
              <a16:creationId xmlns:a16="http://schemas.microsoft.com/office/drawing/2014/main" id="{00000000-0008-0000-0100-00000A000000}"/>
            </a:ext>
          </a:extLst>
        </xdr:cNvPr>
        <xdr:cNvSpPr/>
      </xdr:nvSpPr>
      <xdr:spPr>
        <a:xfrm>
          <a:off x="323850" y="8286751"/>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142875</xdr:colOff>
      <xdr:row>28</xdr:row>
      <xdr:rowOff>142876</xdr:rowOff>
    </xdr:from>
    <xdr:to>
      <xdr:col>1</xdr:col>
      <xdr:colOff>209550</xdr:colOff>
      <xdr:row>28</xdr:row>
      <xdr:rowOff>219076</xdr:rowOff>
    </xdr:to>
    <xdr:sp macro="" textlink="">
      <xdr:nvSpPr>
        <xdr:cNvPr id="11" name="Elipse 10">
          <a:extLst>
            <a:ext uri="{FF2B5EF4-FFF2-40B4-BE49-F238E27FC236}">
              <a16:creationId xmlns:a16="http://schemas.microsoft.com/office/drawing/2014/main" id="{00000000-0008-0000-0100-00000B000000}"/>
            </a:ext>
          </a:extLst>
        </xdr:cNvPr>
        <xdr:cNvSpPr/>
      </xdr:nvSpPr>
      <xdr:spPr>
        <a:xfrm>
          <a:off x="304800" y="9925051"/>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133350</xdr:colOff>
      <xdr:row>30</xdr:row>
      <xdr:rowOff>152401</xdr:rowOff>
    </xdr:from>
    <xdr:to>
      <xdr:col>1</xdr:col>
      <xdr:colOff>200025</xdr:colOff>
      <xdr:row>30</xdr:row>
      <xdr:rowOff>228601</xdr:rowOff>
    </xdr:to>
    <xdr:sp macro="" textlink="">
      <xdr:nvSpPr>
        <xdr:cNvPr id="12" name="Elipse 11">
          <a:extLst>
            <a:ext uri="{FF2B5EF4-FFF2-40B4-BE49-F238E27FC236}">
              <a16:creationId xmlns:a16="http://schemas.microsoft.com/office/drawing/2014/main" id="{00000000-0008-0000-0100-00000C000000}"/>
            </a:ext>
          </a:extLst>
        </xdr:cNvPr>
        <xdr:cNvSpPr/>
      </xdr:nvSpPr>
      <xdr:spPr>
        <a:xfrm>
          <a:off x="295275" y="10839451"/>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142875</xdr:colOff>
      <xdr:row>29</xdr:row>
      <xdr:rowOff>38100</xdr:rowOff>
    </xdr:from>
    <xdr:to>
      <xdr:col>1</xdr:col>
      <xdr:colOff>209550</xdr:colOff>
      <xdr:row>29</xdr:row>
      <xdr:rowOff>114300</xdr:rowOff>
    </xdr:to>
    <xdr:sp macro="" textlink="">
      <xdr:nvSpPr>
        <xdr:cNvPr id="15" name="Elipse 14">
          <a:extLst>
            <a:ext uri="{FF2B5EF4-FFF2-40B4-BE49-F238E27FC236}">
              <a16:creationId xmlns:a16="http://schemas.microsoft.com/office/drawing/2014/main" id="{00000000-0008-0000-0100-00000B000000}"/>
            </a:ext>
          </a:extLst>
        </xdr:cNvPr>
        <xdr:cNvSpPr/>
      </xdr:nvSpPr>
      <xdr:spPr>
        <a:xfrm>
          <a:off x="304800" y="8734425"/>
          <a:ext cx="66675" cy="762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abSelected="1" zoomScaleNormal="100" workbookViewId="0">
      <selection activeCell="C18" sqref="C18"/>
    </sheetView>
  </sheetViews>
  <sheetFormatPr baseColWidth="10" defaultColWidth="11.42578125" defaultRowHeight="18" customHeight="1"/>
  <cols>
    <col min="1" max="1" width="51" style="1" customWidth="1"/>
    <col min="2" max="2" width="23.28515625" style="1" bestFit="1" customWidth="1"/>
    <col min="3" max="3" width="24.7109375" style="1" customWidth="1"/>
    <col min="4" max="4" width="24.42578125" style="1" customWidth="1"/>
    <col min="5" max="5" width="24.28515625" style="1" customWidth="1"/>
    <col min="6" max="7" width="24.140625" style="1" customWidth="1"/>
    <col min="8" max="16384" width="11.42578125" style="1"/>
  </cols>
  <sheetData>
    <row r="1" spans="1:7" ht="4.1500000000000004" customHeight="1">
      <c r="A1" s="63"/>
      <c r="B1" s="63"/>
      <c r="C1" s="63"/>
      <c r="D1" s="63"/>
      <c r="E1" s="63"/>
      <c r="F1" s="63"/>
      <c r="G1" s="63"/>
    </row>
    <row r="2" spans="1:7" ht="23.45" customHeight="1">
      <c r="A2" s="64" t="s">
        <v>0</v>
      </c>
      <c r="B2" s="64"/>
      <c r="C2" s="64"/>
      <c r="D2" s="64"/>
      <c r="E2" s="64"/>
      <c r="F2" s="64"/>
      <c r="G2" s="64"/>
    </row>
    <row r="3" spans="1:7" ht="23.45" customHeight="1">
      <c r="A3" s="64" t="s">
        <v>34</v>
      </c>
      <c r="B3" s="64"/>
      <c r="C3" s="64"/>
      <c r="D3" s="64"/>
      <c r="E3" s="64"/>
      <c r="F3" s="64"/>
      <c r="G3" s="64"/>
    </row>
    <row r="4" spans="1:7" ht="23.45" customHeight="1">
      <c r="A4" s="65" t="s">
        <v>1</v>
      </c>
      <c r="B4" s="66"/>
      <c r="C4" s="66"/>
      <c r="D4" s="66"/>
      <c r="E4" s="66"/>
      <c r="F4" s="66"/>
      <c r="G4" s="66"/>
    </row>
    <row r="5" spans="1:7" ht="19.899999999999999" customHeight="1">
      <c r="A5" s="65" t="s">
        <v>2</v>
      </c>
      <c r="B5" s="66"/>
      <c r="C5" s="66"/>
      <c r="D5" s="66"/>
      <c r="E5" s="66"/>
      <c r="F5" s="66"/>
      <c r="G5" s="66"/>
    </row>
    <row r="6" spans="1:7" ht="13.5" customHeight="1">
      <c r="A6" s="66" t="s">
        <v>3</v>
      </c>
      <c r="B6" s="66"/>
      <c r="C6" s="66"/>
      <c r="D6" s="66"/>
      <c r="E6" s="66"/>
      <c r="F6" s="66"/>
      <c r="G6" s="66"/>
    </row>
    <row r="7" spans="1:7" ht="4.1500000000000004" customHeight="1">
      <c r="A7" s="47"/>
      <c r="B7" s="47"/>
      <c r="C7" s="47"/>
      <c r="D7" s="47"/>
      <c r="E7" s="47"/>
      <c r="F7" s="47"/>
      <c r="G7" s="47"/>
    </row>
    <row r="8" spans="1:7" ht="13.9" customHeight="1">
      <c r="A8" s="54" t="s">
        <v>4</v>
      </c>
      <c r="B8" s="54"/>
      <c r="C8" s="54"/>
      <c r="D8" s="54"/>
      <c r="E8" s="54"/>
      <c r="F8" s="54"/>
      <c r="G8" s="54"/>
    </row>
    <row r="9" spans="1:7" ht="11.45" customHeight="1" thickBot="1">
      <c r="A9" s="2"/>
      <c r="B9" s="2"/>
      <c r="C9" s="2"/>
      <c r="D9" s="2"/>
      <c r="E9" s="2"/>
      <c r="F9" s="2"/>
      <c r="G9" s="2"/>
    </row>
    <row r="10" spans="1:7" ht="14.1" customHeight="1" thickTop="1">
      <c r="A10" s="55" t="s">
        <v>5</v>
      </c>
      <c r="B10" s="57" t="s">
        <v>35</v>
      </c>
      <c r="C10" s="59">
        <v>2024</v>
      </c>
      <c r="D10" s="59">
        <v>2025</v>
      </c>
      <c r="E10" s="59">
        <v>2026</v>
      </c>
      <c r="F10" s="59">
        <v>2027</v>
      </c>
      <c r="G10" s="61">
        <v>2028</v>
      </c>
    </row>
    <row r="11" spans="1:7" s="3" customFormat="1" ht="21" customHeight="1">
      <c r="A11" s="56"/>
      <c r="B11" s="58"/>
      <c r="C11" s="60"/>
      <c r="D11" s="60"/>
      <c r="E11" s="60"/>
      <c r="F11" s="60"/>
      <c r="G11" s="62"/>
    </row>
    <row r="12" spans="1:7" ht="14.25" customHeight="1">
      <c r="A12" s="4"/>
      <c r="B12" s="41"/>
      <c r="C12" s="40"/>
      <c r="D12" s="40"/>
      <c r="E12" s="40"/>
      <c r="F12" s="40"/>
      <c r="G12" s="40"/>
    </row>
    <row r="13" spans="1:7" ht="19.149999999999999" customHeight="1">
      <c r="A13" s="5" t="s">
        <v>6</v>
      </c>
      <c r="B13" s="6">
        <f>SUM(B14:B22)</f>
        <v>12560746811</v>
      </c>
      <c r="C13" s="6">
        <v>12747200188</v>
      </c>
      <c r="D13" s="6">
        <v>13239686473</v>
      </c>
      <c r="E13" s="6">
        <v>13959392996</v>
      </c>
      <c r="F13" s="6">
        <v>14225615347</v>
      </c>
      <c r="G13" s="6">
        <v>14755311818</v>
      </c>
    </row>
    <row r="14" spans="1:7" ht="19.149999999999999" customHeight="1">
      <c r="A14" s="4" t="s">
        <v>12</v>
      </c>
      <c r="B14" s="7">
        <v>2376043892</v>
      </c>
      <c r="C14" s="7">
        <f>B14*1.024</f>
        <v>2433068945.408</v>
      </c>
      <c r="D14" s="7">
        <f>C14*1.024</f>
        <v>2491462600.0977921</v>
      </c>
      <c r="E14" s="7">
        <f>D14*1.024</f>
        <v>2551257702.5001392</v>
      </c>
      <c r="F14" s="7">
        <f>E14*1.024</f>
        <v>2612487887.3601427</v>
      </c>
      <c r="G14" s="8">
        <f>F14*1.024</f>
        <v>2675187596.656786</v>
      </c>
    </row>
    <row r="15" spans="1:7" ht="19.149999999999999" customHeight="1">
      <c r="A15" s="4" t="s">
        <v>13</v>
      </c>
      <c r="B15" s="7">
        <v>411825261</v>
      </c>
      <c r="C15" s="7">
        <f t="shared" ref="C15:G16" si="0">B15*1.054</f>
        <v>434063825.09400004</v>
      </c>
      <c r="D15" s="7">
        <f t="shared" si="0"/>
        <v>457503271.64907604</v>
      </c>
      <c r="E15" s="7">
        <f t="shared" si="0"/>
        <v>482208448.3181262</v>
      </c>
      <c r="F15" s="7">
        <f t="shared" si="0"/>
        <v>508247704.52730507</v>
      </c>
      <c r="G15" s="8">
        <f t="shared" si="0"/>
        <v>535693080.57177955</v>
      </c>
    </row>
    <row r="16" spans="1:7" ht="19.149999999999999" customHeight="1">
      <c r="A16" s="4" t="s">
        <v>14</v>
      </c>
      <c r="B16" s="7">
        <v>1002060065</v>
      </c>
      <c r="C16" s="7">
        <f t="shared" si="0"/>
        <v>1056171308.51</v>
      </c>
      <c r="D16" s="7">
        <f t="shared" si="0"/>
        <v>1113204559.1695399</v>
      </c>
      <c r="E16" s="7">
        <f t="shared" si="0"/>
        <v>1173317605.3646951</v>
      </c>
      <c r="F16" s="7">
        <f t="shared" si="0"/>
        <v>1236676756.0543888</v>
      </c>
      <c r="G16" s="8">
        <f t="shared" si="0"/>
        <v>1303457300.8813257</v>
      </c>
    </row>
    <row r="17" spans="1:7" ht="27.6" customHeight="1">
      <c r="A17" s="9" t="s">
        <v>15</v>
      </c>
      <c r="B17" s="7">
        <v>4496446645</v>
      </c>
      <c r="C17" s="7">
        <f>B17*1.024</f>
        <v>4604361364.4800005</v>
      </c>
      <c r="D17" s="7">
        <f>C17*1.024</f>
        <v>4714866037.2275209</v>
      </c>
      <c r="E17" s="7">
        <f>D17*1.024</f>
        <v>4828022822.1209812</v>
      </c>
      <c r="F17" s="7">
        <f>E17*1.024</f>
        <v>4943895369.8518848</v>
      </c>
      <c r="G17" s="8">
        <f>F17*1.024</f>
        <v>5062548858.7283306</v>
      </c>
    </row>
    <row r="18" spans="1:7" ht="19.149999999999999" customHeight="1">
      <c r="A18" s="4" t="s">
        <v>16</v>
      </c>
      <c r="B18" s="7">
        <v>124008542</v>
      </c>
      <c r="C18" s="7">
        <f>B18*1.054</f>
        <v>130705003.26800001</v>
      </c>
      <c r="D18" s="7">
        <f>C18*1.054</f>
        <v>137763073.44447201</v>
      </c>
      <c r="E18" s="7">
        <f>D18*1.054</f>
        <v>145202279.4104735</v>
      </c>
      <c r="F18" s="7">
        <f>E18*1.054</f>
        <v>153043202.49863908</v>
      </c>
      <c r="G18" s="8">
        <f>F18*1.054</f>
        <v>161307535.43356559</v>
      </c>
    </row>
    <row r="19" spans="1:7" ht="19.149999999999999" customHeight="1">
      <c r="A19" s="10" t="s">
        <v>17</v>
      </c>
      <c r="B19" s="7">
        <v>191612691</v>
      </c>
      <c r="C19" s="7">
        <f>(B19*1.03)</f>
        <v>197361071.73000002</v>
      </c>
      <c r="D19" s="7">
        <f>(C19*1.03)+99561399+1689600-0.4547-968436.3043</f>
        <v>303564466.12290001</v>
      </c>
      <c r="E19" s="7">
        <f>(D19*1.03)+302199865+1770701-0.965-1007907.8034</f>
        <v>615634057.33818686</v>
      </c>
      <c r="F19" s="7">
        <f>(E19*1.03)-195055557+1855940-0.703-1181301.8252</f>
        <v>439722159.53013241</v>
      </c>
      <c r="G19" s="8">
        <f>(F19*1.03)+70558304+1945529-0.4966-1093408.4668</f>
        <v>524324248.35263646</v>
      </c>
    </row>
    <row r="20" spans="1:7" ht="19.149999999999999" customHeight="1">
      <c r="A20" s="10" t="s">
        <v>18</v>
      </c>
      <c r="B20" s="7">
        <v>217172982</v>
      </c>
      <c r="C20" s="7">
        <f>(B20*1.054)-175949642+1650000-0.009-949286.43</f>
        <v>53651394.588999994</v>
      </c>
      <c r="D20" s="7">
        <f>(C20*1.054)</f>
        <v>56548569.896805994</v>
      </c>
      <c r="E20" s="7">
        <f>D20*1.054</f>
        <v>59602192.67123352</v>
      </c>
      <c r="F20" s="7">
        <f>E20*1.054</f>
        <v>62820711.075480133</v>
      </c>
      <c r="G20" s="8">
        <f>F20*1.054</f>
        <v>66213029.473556064</v>
      </c>
    </row>
    <row r="21" spans="1:7" ht="19.149999999999999" customHeight="1">
      <c r="A21" s="10" t="s">
        <v>19</v>
      </c>
      <c r="B21" s="7">
        <v>3332217890</v>
      </c>
      <c r="C21" s="7">
        <f>B21*1.0389</f>
        <v>3461841165.921</v>
      </c>
      <c r="D21" s="7">
        <f>C21*1.039</f>
        <v>3596852971.3919187</v>
      </c>
      <c r="E21" s="7">
        <f>D21*1.039</f>
        <v>3737130237.2762032</v>
      </c>
      <c r="F21" s="7">
        <f>E21*1.042928</f>
        <v>3897557764.1019964</v>
      </c>
      <c r="G21" s="8">
        <f>F21*1.039</f>
        <v>4049562516.9019742</v>
      </c>
    </row>
    <row r="22" spans="1:7" ht="19.149999999999999" customHeight="1">
      <c r="A22" s="10" t="s">
        <v>20</v>
      </c>
      <c r="B22" s="7">
        <v>409358843</v>
      </c>
      <c r="C22" s="7">
        <f>325976109+50000000</f>
        <v>375976109</v>
      </c>
      <c r="D22" s="7">
        <f>317920924+50000000</f>
        <v>367920924</v>
      </c>
      <c r="E22" s="7">
        <f>317017651+50000000</f>
        <v>367017651</v>
      </c>
      <c r="F22" s="7">
        <f>321163792+50000000</f>
        <v>371163792</v>
      </c>
      <c r="G22" s="8">
        <f>327017651+50000000</f>
        <v>377017651</v>
      </c>
    </row>
    <row r="23" spans="1:7" ht="19.149999999999999" customHeight="1">
      <c r="A23" s="10"/>
      <c r="B23" s="42"/>
      <c r="C23" s="42"/>
      <c r="D23" s="42"/>
      <c r="E23" s="42"/>
      <c r="F23" s="42"/>
      <c r="G23" s="43"/>
    </row>
    <row r="24" spans="1:7" ht="19.149999999999999" customHeight="1">
      <c r="A24" s="5" t="s">
        <v>7</v>
      </c>
      <c r="B24" s="6">
        <f>SUM(B25:B33)</f>
        <v>12265972110</v>
      </c>
      <c r="C24" s="6">
        <v>12633951273</v>
      </c>
      <c r="D24" s="6">
        <v>13012969811</v>
      </c>
      <c r="E24" s="6">
        <v>13403358905</v>
      </c>
      <c r="F24" s="6">
        <v>13805459672</v>
      </c>
      <c r="G24" s="38">
        <v>14219623462</v>
      </c>
    </row>
    <row r="25" spans="1:7" ht="19.149999999999999" customHeight="1">
      <c r="A25" s="4" t="s">
        <v>12</v>
      </c>
      <c r="B25" s="7">
        <v>5018053722</v>
      </c>
      <c r="C25" s="7">
        <f t="shared" ref="C25:G30" si="1">B25*1.03</f>
        <v>5168595333.6599998</v>
      </c>
      <c r="D25" s="7">
        <f t="shared" si="1"/>
        <v>5323653193.6697998</v>
      </c>
      <c r="E25" s="7">
        <f t="shared" si="1"/>
        <v>5483362789.4798937</v>
      </c>
      <c r="F25" s="7">
        <f t="shared" si="1"/>
        <v>5647863673.1642904</v>
      </c>
      <c r="G25" s="8">
        <f t="shared" si="1"/>
        <v>5817299583.3592196</v>
      </c>
    </row>
    <row r="26" spans="1:7" ht="19.149999999999999" customHeight="1">
      <c r="A26" s="4" t="s">
        <v>13</v>
      </c>
      <c r="B26" s="7">
        <v>68329039</v>
      </c>
      <c r="C26" s="7">
        <f t="shared" si="1"/>
        <v>70378910.170000002</v>
      </c>
      <c r="D26" s="7">
        <f t="shared" si="1"/>
        <v>72490277.475100011</v>
      </c>
      <c r="E26" s="7">
        <f t="shared" si="1"/>
        <v>74664985.799353018</v>
      </c>
      <c r="F26" s="7">
        <f t="shared" si="1"/>
        <v>76904935.373333618</v>
      </c>
      <c r="G26" s="8">
        <f t="shared" si="1"/>
        <v>79212083.434533626</v>
      </c>
    </row>
    <row r="27" spans="1:7" ht="19.149999999999999" customHeight="1">
      <c r="A27" s="4" t="s">
        <v>14</v>
      </c>
      <c r="B27" s="7">
        <v>268162877</v>
      </c>
      <c r="C27" s="7">
        <f t="shared" si="1"/>
        <v>276207763.31</v>
      </c>
      <c r="D27" s="7">
        <f t="shared" si="1"/>
        <v>284493996.20929998</v>
      </c>
      <c r="E27" s="7">
        <f t="shared" si="1"/>
        <v>293028816.09557897</v>
      </c>
      <c r="F27" s="7">
        <f t="shared" si="1"/>
        <v>301819680.57844633</v>
      </c>
      <c r="G27" s="8">
        <f t="shared" si="1"/>
        <v>310874270.99579972</v>
      </c>
    </row>
    <row r="28" spans="1:7" ht="29.45" customHeight="1">
      <c r="A28" s="9" t="s">
        <v>15</v>
      </c>
      <c r="B28" s="7">
        <v>4126946360</v>
      </c>
      <c r="C28" s="7">
        <f t="shared" si="1"/>
        <v>4250754750.8000002</v>
      </c>
      <c r="D28" s="7">
        <f t="shared" si="1"/>
        <v>4378277393.3240004</v>
      </c>
      <c r="E28" s="7">
        <f t="shared" si="1"/>
        <v>4509625715.1237202</v>
      </c>
      <c r="F28" s="7">
        <f t="shared" si="1"/>
        <v>4644914486.5774317</v>
      </c>
      <c r="G28" s="8">
        <f t="shared" si="1"/>
        <v>4784261921.1747551</v>
      </c>
    </row>
    <row r="29" spans="1:7" ht="19.149999999999999" customHeight="1">
      <c r="A29" s="4" t="s">
        <v>16</v>
      </c>
      <c r="B29" s="7">
        <v>114987018</v>
      </c>
      <c r="C29" s="7">
        <f t="shared" si="1"/>
        <v>118436628.54000001</v>
      </c>
      <c r="D29" s="7">
        <f t="shared" si="1"/>
        <v>121989727.39620002</v>
      </c>
      <c r="E29" s="7">
        <f t="shared" si="1"/>
        <v>125649419.21808602</v>
      </c>
      <c r="F29" s="7">
        <f t="shared" si="1"/>
        <v>129418901.79462861</v>
      </c>
      <c r="G29" s="8">
        <f t="shared" si="1"/>
        <v>133301468.84846747</v>
      </c>
    </row>
    <row r="30" spans="1:7" ht="19.149999999999999" customHeight="1">
      <c r="A30" s="10" t="s">
        <v>17</v>
      </c>
      <c r="B30" s="7">
        <v>510243178</v>
      </c>
      <c r="C30" s="7">
        <f t="shared" si="1"/>
        <v>525550473.34000003</v>
      </c>
      <c r="D30" s="7">
        <f t="shared" si="1"/>
        <v>541316987.5402</v>
      </c>
      <c r="E30" s="7">
        <f t="shared" si="1"/>
        <v>557556497.16640604</v>
      </c>
      <c r="F30" s="7">
        <f t="shared" si="1"/>
        <v>574283192.08139825</v>
      </c>
      <c r="G30" s="8">
        <f t="shared" si="1"/>
        <v>591511687.84384024</v>
      </c>
    </row>
    <row r="31" spans="1:7" ht="19.149999999999999" customHeight="1">
      <c r="A31" s="10" t="s">
        <v>18</v>
      </c>
      <c r="B31" s="45"/>
      <c r="C31" s="7"/>
      <c r="D31" s="7"/>
      <c r="E31" s="7"/>
      <c r="F31" s="7"/>
      <c r="G31" s="8"/>
    </row>
    <row r="32" spans="1:7" ht="19.149999999999999" customHeight="1">
      <c r="A32" s="10" t="s">
        <v>19</v>
      </c>
      <c r="B32" s="7">
        <v>2159249916</v>
      </c>
      <c r="C32" s="7">
        <f t="shared" ref="C32:G32" si="2">B32*1.03</f>
        <v>2224027413.48</v>
      </c>
      <c r="D32" s="7">
        <f t="shared" si="2"/>
        <v>2290748235.8843999</v>
      </c>
      <c r="E32" s="7">
        <f t="shared" si="2"/>
        <v>2359470682.9609318</v>
      </c>
      <c r="F32" s="7">
        <f t="shared" si="2"/>
        <v>2430254803.44976</v>
      </c>
      <c r="G32" s="8">
        <f t="shared" si="2"/>
        <v>2503162447.5532527</v>
      </c>
    </row>
    <row r="33" spans="1:8" ht="19.149999999999999" customHeight="1">
      <c r="A33" s="10" t="s">
        <v>20</v>
      </c>
      <c r="B33" s="44"/>
      <c r="C33" s="45"/>
      <c r="D33" s="45"/>
      <c r="E33" s="45"/>
      <c r="F33" s="45"/>
      <c r="G33" s="46"/>
    </row>
    <row r="34" spans="1:8" ht="19.149999999999999" customHeight="1">
      <c r="A34" s="13"/>
      <c r="B34" s="7"/>
      <c r="C34" s="11"/>
      <c r="D34" s="11"/>
      <c r="E34" s="11"/>
      <c r="F34" s="11"/>
      <c r="G34" s="12"/>
    </row>
    <row r="35" spans="1:8" ht="19.149999999999999" customHeight="1" thickBot="1">
      <c r="A35" s="14" t="s">
        <v>8</v>
      </c>
      <c r="B35" s="15">
        <f>B24+B13</f>
        <v>24826718921</v>
      </c>
      <c r="C35" s="15">
        <f t="shared" ref="C35:G35" si="3">C24+C13</f>
        <v>25381151461</v>
      </c>
      <c r="D35" s="15">
        <f t="shared" si="3"/>
        <v>26252656284</v>
      </c>
      <c r="E35" s="15">
        <f t="shared" si="3"/>
        <v>27362751901</v>
      </c>
      <c r="F35" s="15">
        <f t="shared" si="3"/>
        <v>28031075019</v>
      </c>
      <c r="G35" s="39">
        <f t="shared" si="3"/>
        <v>28974935280</v>
      </c>
      <c r="H35" s="16"/>
    </row>
    <row r="36" spans="1:8" ht="5.25" customHeight="1" thickTop="1">
      <c r="A36" s="17"/>
      <c r="B36" s="18"/>
      <c r="C36" s="18"/>
      <c r="D36" s="18"/>
      <c r="E36" s="18"/>
      <c r="F36" s="18"/>
      <c r="G36" s="18"/>
    </row>
    <row r="37" spans="1:8" ht="13.5" customHeight="1">
      <c r="A37" s="17"/>
      <c r="B37" s="18"/>
      <c r="C37" s="18"/>
      <c r="D37" s="18"/>
      <c r="E37" s="18"/>
      <c r="F37" s="18"/>
      <c r="G37" s="18"/>
    </row>
    <row r="38" spans="1:8" ht="13.5" customHeight="1" thickBot="1">
      <c r="A38" s="17"/>
      <c r="B38" s="18"/>
      <c r="C38" s="18"/>
      <c r="D38" s="18"/>
      <c r="E38" s="18"/>
      <c r="F38" s="18"/>
      <c r="G38" s="18"/>
    </row>
    <row r="39" spans="1:8" ht="18" customHeight="1" thickTop="1">
      <c r="A39" s="48" t="s">
        <v>9</v>
      </c>
      <c r="B39" s="49"/>
      <c r="C39" s="49"/>
      <c r="D39" s="49"/>
      <c r="E39" s="49"/>
      <c r="F39" s="49"/>
      <c r="G39" s="50"/>
    </row>
    <row r="40" spans="1:8" ht="398.25" customHeight="1" thickBot="1">
      <c r="A40" s="51" t="s">
        <v>40</v>
      </c>
      <c r="B40" s="52"/>
      <c r="C40" s="52"/>
      <c r="D40" s="52"/>
      <c r="E40" s="52"/>
      <c r="F40" s="52"/>
      <c r="G40" s="53"/>
    </row>
    <row r="41" spans="1:8" ht="18" customHeight="1" thickTop="1">
      <c r="A41" s="19"/>
      <c r="B41" s="19"/>
      <c r="C41" s="19"/>
      <c r="D41" s="19"/>
      <c r="E41" s="19"/>
      <c r="F41" s="19"/>
      <c r="G41" s="19"/>
    </row>
    <row r="42" spans="1:8" ht="18" customHeight="1">
      <c r="B42" s="20"/>
    </row>
    <row r="43" spans="1:8" ht="18" customHeight="1">
      <c r="D43" s="20"/>
    </row>
    <row r="46" spans="1:8" ht="18" customHeight="1">
      <c r="D46" s="20"/>
      <c r="E46" s="20"/>
    </row>
    <row r="47" spans="1:8" ht="18" customHeight="1">
      <c r="E47" s="20"/>
    </row>
  </sheetData>
  <mergeCells count="16">
    <mergeCell ref="A6:G6"/>
    <mergeCell ref="A1:G1"/>
    <mergeCell ref="A2:G2"/>
    <mergeCell ref="A3:G3"/>
    <mergeCell ref="A4:G4"/>
    <mergeCell ref="A5:G5"/>
    <mergeCell ref="A39:G39"/>
    <mergeCell ref="A40:G40"/>
    <mergeCell ref="A8:G8"/>
    <mergeCell ref="A10:A11"/>
    <mergeCell ref="B10:B11"/>
    <mergeCell ref="C10:C11"/>
    <mergeCell ref="D10:D11"/>
    <mergeCell ref="E10:E11"/>
    <mergeCell ref="F10:F11"/>
    <mergeCell ref="G10:G11"/>
  </mergeCells>
  <printOptions horizontalCentered="1"/>
  <pageMargins left="0.19685039370078741" right="0.19685039370078741" top="0.39370078740157483" bottom="0.39370078740157483" header="0" footer="0.19685039370078741"/>
  <pageSetup scale="70" fitToHeight="0" orientation="landscape" r:id="rId1"/>
  <headerFooter alignWithMargins="0"/>
  <rowBreaks count="1" manualBreakCount="1">
    <brk id="37"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0"/>
  <sheetViews>
    <sheetView view="pageBreakPreview" zoomScaleNormal="100" zoomScaleSheetLayoutView="100" workbookViewId="0">
      <selection activeCell="B8" sqref="B8"/>
    </sheetView>
  </sheetViews>
  <sheetFormatPr baseColWidth="10" defaultColWidth="11.42578125" defaultRowHeight="12.75"/>
  <cols>
    <col min="1" max="1" width="2.42578125" customWidth="1"/>
    <col min="2" max="2" width="105.42578125" customWidth="1"/>
  </cols>
  <sheetData>
    <row r="2" spans="1:9" ht="16.5">
      <c r="B2" s="21" t="s">
        <v>10</v>
      </c>
      <c r="C2" s="22"/>
      <c r="D2" s="22"/>
      <c r="E2" s="22"/>
      <c r="F2" s="22"/>
      <c r="G2" s="22"/>
      <c r="H2" s="22"/>
      <c r="I2" s="22"/>
    </row>
    <row r="3" spans="1:9" ht="16.5">
      <c r="A3" s="64" t="s">
        <v>34</v>
      </c>
      <c r="B3" s="64"/>
      <c r="C3" s="23"/>
      <c r="D3" s="23"/>
      <c r="E3" s="23"/>
      <c r="F3" s="23"/>
      <c r="G3" s="22"/>
      <c r="H3" s="22"/>
      <c r="I3" s="22"/>
    </row>
    <row r="4" spans="1:9" ht="16.5">
      <c r="A4" s="65" t="s">
        <v>1</v>
      </c>
      <c r="B4" s="65"/>
      <c r="C4" s="24"/>
      <c r="D4" s="24"/>
      <c r="E4" s="24"/>
      <c r="F4" s="24"/>
      <c r="G4" s="22"/>
      <c r="H4" s="22"/>
      <c r="I4" s="22"/>
    </row>
    <row r="5" spans="1:9" ht="52.9" customHeight="1">
      <c r="B5" s="25" t="s">
        <v>11</v>
      </c>
      <c r="C5" s="22"/>
      <c r="D5" s="22"/>
      <c r="E5" s="22"/>
      <c r="F5" s="22"/>
      <c r="G5" s="22"/>
      <c r="H5" s="22"/>
      <c r="I5" s="22"/>
    </row>
    <row r="6" spans="1:9" ht="21.75" customHeight="1" thickBot="1">
      <c r="A6" s="26"/>
      <c r="B6" s="26"/>
    </row>
    <row r="7" spans="1:9" ht="13.15" customHeight="1" thickTop="1">
      <c r="A7" s="27"/>
      <c r="B7" s="28"/>
      <c r="C7" s="29"/>
      <c r="D7" s="29"/>
      <c r="E7" s="29"/>
      <c r="F7" s="29"/>
      <c r="G7" s="29"/>
      <c r="H7" s="29"/>
    </row>
    <row r="8" spans="1:9" ht="114">
      <c r="A8" s="30"/>
      <c r="B8" s="32" t="s">
        <v>36</v>
      </c>
      <c r="C8" s="29"/>
      <c r="D8" s="29"/>
      <c r="E8" s="29"/>
      <c r="F8" s="29"/>
      <c r="G8" s="29"/>
      <c r="H8" s="29"/>
    </row>
    <row r="9" spans="1:9" ht="8.25" customHeight="1">
      <c r="A9" s="30"/>
      <c r="B9" s="32"/>
      <c r="C9" s="29"/>
      <c r="D9" s="29"/>
      <c r="E9" s="29"/>
      <c r="F9" s="29"/>
      <c r="G9" s="29"/>
      <c r="H9" s="29"/>
    </row>
    <row r="10" spans="1:9" ht="45">
      <c r="A10" s="30"/>
      <c r="B10" s="33" t="s">
        <v>37</v>
      </c>
    </row>
    <row r="11" spans="1:9" ht="9" customHeight="1">
      <c r="A11" s="30"/>
      <c r="B11" s="32"/>
    </row>
    <row r="12" spans="1:9" ht="42.75">
      <c r="A12" s="30"/>
      <c r="B12" s="32" t="s">
        <v>38</v>
      </c>
    </row>
    <row r="13" spans="1:9" ht="7.5" customHeight="1">
      <c r="A13" s="30"/>
      <c r="B13" s="32"/>
    </row>
    <row r="14" spans="1:9" ht="28.5">
      <c r="A14" s="30"/>
      <c r="B14" s="32" t="s">
        <v>21</v>
      </c>
    </row>
    <row r="15" spans="1:9" ht="9" customHeight="1">
      <c r="A15" s="30"/>
      <c r="B15" s="32"/>
    </row>
    <row r="16" spans="1:9" ht="28.5">
      <c r="A16" s="30"/>
      <c r="B16" s="32" t="s">
        <v>22</v>
      </c>
    </row>
    <row r="17" spans="1:2" ht="9" customHeight="1">
      <c r="A17" s="30"/>
      <c r="B17" s="32"/>
    </row>
    <row r="18" spans="1:2" ht="14.25">
      <c r="A18" s="30"/>
      <c r="B18" s="32" t="s">
        <v>23</v>
      </c>
    </row>
    <row r="19" spans="1:2" ht="14.25">
      <c r="A19" s="30"/>
      <c r="B19" s="36" t="s">
        <v>25</v>
      </c>
    </row>
    <row r="20" spans="1:2" ht="28.5">
      <c r="A20" s="30"/>
      <c r="B20" s="36" t="s">
        <v>26</v>
      </c>
    </row>
    <row r="21" spans="1:2" ht="28.5">
      <c r="A21" s="30"/>
      <c r="B21" s="36" t="s">
        <v>27</v>
      </c>
    </row>
    <row r="22" spans="1:2" ht="30">
      <c r="A22" s="30"/>
      <c r="B22" s="37" t="s">
        <v>28</v>
      </c>
    </row>
    <row r="23" spans="1:2" ht="14.25">
      <c r="A23" s="30"/>
      <c r="B23" s="36" t="s">
        <v>29</v>
      </c>
    </row>
    <row r="24" spans="1:2" ht="9.75" customHeight="1">
      <c r="A24" s="30"/>
      <c r="B24" s="32"/>
    </row>
    <row r="25" spans="1:2" ht="14.25">
      <c r="A25" s="30"/>
      <c r="B25" s="32" t="s">
        <v>24</v>
      </c>
    </row>
    <row r="26" spans="1:2" ht="9" customHeight="1">
      <c r="A26" s="30"/>
      <c r="B26" s="32"/>
    </row>
    <row r="27" spans="1:2" ht="14.25">
      <c r="A27" s="30"/>
      <c r="B27" s="36" t="s">
        <v>30</v>
      </c>
    </row>
    <row r="28" spans="1:2" ht="28.5">
      <c r="A28" s="30"/>
      <c r="B28" s="36" t="s">
        <v>31</v>
      </c>
    </row>
    <row r="29" spans="1:2" ht="28.5">
      <c r="A29" s="30"/>
      <c r="B29" s="36" t="s">
        <v>32</v>
      </c>
    </row>
    <row r="30" spans="1:2" ht="14.25">
      <c r="A30" s="30"/>
      <c r="B30" s="36" t="s">
        <v>39</v>
      </c>
    </row>
    <row r="31" spans="1:2" ht="28.5">
      <c r="A31" s="30"/>
      <c r="B31" s="36" t="s">
        <v>33</v>
      </c>
    </row>
    <row r="32" spans="1:2" ht="14.25">
      <c r="A32" s="30"/>
      <c r="B32" s="32"/>
    </row>
    <row r="33" spans="1:3" ht="15" thickBot="1">
      <c r="A33" s="31"/>
      <c r="B33" s="34"/>
    </row>
    <row r="34" spans="1:3" ht="15.75" thickTop="1">
      <c r="A34" s="30"/>
      <c r="B34" s="35"/>
      <c r="C34" s="30"/>
    </row>
    <row r="35" spans="1:3" ht="14.25">
      <c r="A35" s="30"/>
      <c r="B35" s="32"/>
      <c r="C35" s="30"/>
    </row>
    <row r="36" spans="1:3" ht="14.25">
      <c r="A36" s="30"/>
      <c r="B36" s="32"/>
    </row>
    <row r="37" spans="1:3" ht="14.25">
      <c r="A37" s="30"/>
      <c r="B37" s="32"/>
    </row>
    <row r="38" spans="1:3" ht="14.25">
      <c r="A38" s="30"/>
      <c r="B38" s="32"/>
    </row>
    <row r="39" spans="1:3" ht="14.25">
      <c r="A39" s="30"/>
      <c r="B39" s="32"/>
      <c r="C39" s="30"/>
    </row>
    <row r="40" spans="1:3" ht="14.25">
      <c r="A40" s="30"/>
      <c r="B40" s="32"/>
    </row>
    <row r="41" spans="1:3" ht="14.25">
      <c r="A41" s="30"/>
      <c r="B41" s="32"/>
    </row>
    <row r="42" spans="1:3" ht="14.25">
      <c r="A42" s="30"/>
      <c r="B42" s="32"/>
    </row>
    <row r="43" spans="1:3" ht="14.25">
      <c r="A43" s="30"/>
      <c r="B43" s="32"/>
    </row>
    <row r="44" spans="1:3" ht="14.25">
      <c r="A44" s="30"/>
      <c r="B44" s="32"/>
    </row>
    <row r="45" spans="1:3" ht="14.25">
      <c r="A45" s="30"/>
      <c r="B45" s="32"/>
    </row>
    <row r="46" spans="1:3" ht="14.25">
      <c r="A46" s="30"/>
      <c r="B46" s="32"/>
    </row>
    <row r="47" spans="1:3" ht="14.25">
      <c r="A47" s="30"/>
      <c r="B47" s="32"/>
    </row>
    <row r="48" spans="1:3" ht="14.25">
      <c r="A48" s="30"/>
      <c r="B48" s="32"/>
    </row>
    <row r="49" spans="1:2" ht="15" thickBot="1">
      <c r="A49" s="31"/>
      <c r="B49" s="34"/>
    </row>
    <row r="50" spans="1:2" ht="13.5" thickTop="1"/>
  </sheetData>
  <mergeCells count="2">
    <mergeCell ref="A3:B3"/>
    <mergeCell ref="A4:B4"/>
  </mergeCells>
  <printOptions horizontalCentered="1"/>
  <pageMargins left="0.39370078740157483" right="0.39370078740157483" top="0.55118110236220474" bottom="0.55118110236220474" header="0.31496062992125984" footer="0.31496062992125984"/>
  <pageSetup scale="88" orientation="portrait" r:id="rId1"/>
  <rowBreaks count="1" manualBreakCount="1">
    <brk id="33" max="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PROYECCIONES </vt:lpstr>
      <vt:lpstr>ANEXO </vt:lpstr>
      <vt:lpstr>'ANEXO '!Área_de_impresión</vt:lpstr>
      <vt:lpstr>'PROYECCIONES '!Área_de_impresión</vt:lpstr>
      <vt:lpstr>'ANEXO '!Títulos_a_imprimir</vt:lpstr>
      <vt:lpstr>'PROYECCIONES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EndUsers</dc:creator>
  <cp:keywords/>
  <dc:description/>
  <cp:lastModifiedBy>José Gómez</cp:lastModifiedBy>
  <cp:revision/>
  <cp:lastPrinted>2022-11-16T23:29:55Z</cp:lastPrinted>
  <dcterms:created xsi:type="dcterms:W3CDTF">2020-10-21T17:28:11Z</dcterms:created>
  <dcterms:modified xsi:type="dcterms:W3CDTF">2024-04-24T18:13:55Z</dcterms:modified>
  <cp:category/>
  <cp:contentStatus/>
</cp:coreProperties>
</file>