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138D9D82-2D8A-42AD-A1F5-127D47AA502D}" xr6:coauthVersionLast="36" xr6:coauthVersionMax="36" xr10:uidLastSave="{00000000-0000-0000-0000-000000000000}"/>
  <bookViews>
    <workbookView xWindow="0" yWindow="0" windowWidth="19200" windowHeight="5360" xr2:uid="{513DF991-9B24-497C-84C6-D1FC07ABC6CC}"/>
  </bookViews>
  <sheets>
    <sheet name="Formato 6 b)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'[3]Formato 2'!$E$52</definedName>
    <definedName name="MONTO1">'[4]Info General'!$D$18</definedName>
    <definedName name="MONTO2">'[4]Info General'!$E$18</definedName>
    <definedName name="OB_CORTO_PLAZO_FIN_01">'[3]Formato 2'!$B$52</definedName>
    <definedName name="OB_CORTO_PLAZO_FIN_02">'[3]Formato 2'!$C$52</definedName>
    <definedName name="OB_CORTO_PLAZO_FIN_03">'[3]Formato 2'!$D$52</definedName>
    <definedName name="OB_CORTO_PLAZO_FIN_04">'[3]Formato 2'!$E$52</definedName>
    <definedName name="OB_CORTO_PLAZO_FIN_05">'[3]Formato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ALOR_INS_BCC_FIN_07">'[3]Formato 2'!$H$38</definedName>
    <definedName name="vcbvbcbdfgfdg">'Formato 6 b)'!$D$9</definedName>
    <definedName name="vcvcbvcbcvb">'Formato 6 b)'!$B$37</definedName>
    <definedName name="zfds">'[3]Formato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F65" i="1" s="1"/>
  <c r="G10" i="1"/>
  <c r="G9" i="1" s="1"/>
  <c r="G65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B37" i="1"/>
  <c r="B65" i="1" s="1"/>
  <c r="C37" i="1"/>
  <c r="C65" i="1" s="1"/>
  <c r="D37" i="1"/>
  <c r="D65" i="1" s="1"/>
  <c r="E37" i="1"/>
  <c r="E65" i="1" s="1"/>
  <c r="F37" i="1"/>
  <c r="G38" i="1"/>
  <c r="G39" i="1"/>
  <c r="G40" i="1"/>
  <c r="G37" i="1" s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</calcChain>
</file>

<file path=xl/sharedStrings.xml><?xml version="1.0" encoding="utf-8"?>
<sst xmlns="http://schemas.openxmlformats.org/spreadsheetml/2006/main" count="71" uniqueCount="44">
  <si>
    <t>III. Total de Egresos (III = I + II)</t>
  </si>
  <si>
    <t>*</t>
  </si>
  <si>
    <t>Participaciones y Transferencias a Municipios</t>
  </si>
  <si>
    <t>Fideicomisos Públicos</t>
  </si>
  <si>
    <t>Organismos Públicos Descentralizados</t>
  </si>
  <si>
    <t>Órganos Autónomos</t>
  </si>
  <si>
    <t>Poder Judicial</t>
  </si>
  <si>
    <t>Poder Legislativo</t>
  </si>
  <si>
    <t>Deuda Pública</t>
  </si>
  <si>
    <t>Provisiones del Estado</t>
  </si>
  <si>
    <t>Fiscalía General del Estado de Campeche</t>
  </si>
  <si>
    <t>Secretaría de la Contraloría</t>
  </si>
  <si>
    <t>Consejería Jurídica</t>
  </si>
  <si>
    <t>Secretaría de Protección Civil</t>
  </si>
  <si>
    <t>Secretaría de Protección y Seguridad Ciudadana</t>
  </si>
  <si>
    <t>Secretaría de Turismo</t>
  </si>
  <si>
    <t>Secretaría de Medio Ambiente, Biodiversidad, Cambio Climático y Energía</t>
  </si>
  <si>
    <t>Secretaría de Inclusión</t>
  </si>
  <si>
    <t>Secretaría de Bienestar</t>
  </si>
  <si>
    <t>Secretaría de Desarrollo Agropecuario</t>
  </si>
  <si>
    <t>Secretaría de Desarrollo Económico</t>
  </si>
  <si>
    <t>Secretaría de Desarrollo Territorial, Urbano y Obras Públicas</t>
  </si>
  <si>
    <t>Secretaría de Salud</t>
  </si>
  <si>
    <t>Secretaría de Educación</t>
  </si>
  <si>
    <t>Secretaría de Modernización Administrativa e Innovación Gubernamental</t>
  </si>
  <si>
    <t>Secretaría de Administración y Finanzas</t>
  </si>
  <si>
    <t>Secretaría de Gobierno</t>
  </si>
  <si>
    <t>Coordinación General de la Oficina de la Gobernadora o del Gobernador del Estado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</si>
  <si>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</si>
  <si>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</si>
  <si>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</si>
  <si>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</si>
  <si>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</si>
  <si>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</si>
  <si>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</si>
  <si>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</si>
  <si>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</si>
  <si>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</si>
  <si>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</si>
  <si>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31 de diciembre de 2022 (b)</t>
  </si>
  <si>
    <t>Clasificación Administrativa</t>
  </si>
  <si>
    <t>Estado Analítico del Ejercicio del Presupuesto de Egresos Detallado - LDF</t>
  </si>
  <si>
    <t>Poder Ejecutivo del Estado de Campeche (a)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</si>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</sst>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165" fontId="1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6"/>
      <protection locked="0"/>
    </xf>
    <xf numFmtId="0" fontId="0" fillId="2" borderId="2" xfId="0" applyFill="1" applyBorder="1" applyAlignment="1" applyProtection="1">
      <alignment horizontal="left" vertical="center" wrapText="1" indent="6"/>
      <protection locked="0"/>
    </xf>
    <xf numFmtId="4" fontId="1" fillId="2" borderId="2" xfId="1" applyNumberFormat="1" applyFont="1" applyFill="1" applyBorder="1" applyAlignment="1" applyProtection="1">
      <alignment vertical="center"/>
    </xf>
    <xf numFmtId="4" fontId="2" fillId="2" borderId="2" xfId="1" applyNumberFormat="1" applyFont="1" applyFill="1" applyBorder="1" applyAlignment="1" applyProtection="1">
      <alignment vertical="center"/>
    </xf>
    <xf numFmtId="4" fontId="1" fillId="2" borderId="2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3%20Informe%20Anal&#237;tico%20de%20Obligaciones%20Difer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2%20Informe%20Anal&#237;tico%20de%20la%20Deuda%20P&#250;blica%20y%20Otros%20Pasiv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3E74-70FE-46CF-A2CD-8514528C9107}">
  <sheetPr>
    <pageSetUpPr fitToPage="1"/>
  </sheetPr>
  <dimension ref="A1:IU97"/>
  <sheetViews>
    <sheetView tabSelected="1" zoomScale="70" zoomScaleNormal="70" workbookViewId="0">
      <selection sqref="A1:G1"/>
    </sheetView>
  </sheetViews>
  <sheetFormatPr baseColWidth="10" defaultColWidth="0.90625" defaultRowHeight="14.5" zeroHeight="1" x14ac:dyDescent="0.35"/>
  <cols>
    <col min="1" max="1" width="59.36328125" style="1" customWidth="1"/>
    <col min="2" max="6" width="20.6328125" style="1" customWidth="1"/>
    <col min="7" max="7" width="18.36328125" style="1" customWidth="1"/>
    <col min="8" max="255" width="11.453125" hidden="1" customWidth="1"/>
  </cols>
  <sheetData>
    <row r="1" spans="1:7" ht="21" x14ac:dyDescent="0.35">
      <c r="A1" s="35" t="s">
        <v>43</v>
      </c>
      <c r="B1" s="35"/>
      <c r="C1" s="35"/>
      <c r="D1" s="35"/>
      <c r="E1" s="35"/>
      <c r="F1" s="35"/>
      <c r="G1" s="35"/>
    </row>
    <row r="2" spans="1:7" x14ac:dyDescent="0.35">
      <c r="A2" s="34" t="s">
        <v>42</v>
      </c>
      <c r="B2" s="33"/>
      <c r="C2" s="33"/>
      <c r="D2" s="33"/>
      <c r="E2" s="33"/>
      <c r="F2" s="33"/>
      <c r="G2" s="32"/>
    </row>
    <row r="3" spans="1:7" x14ac:dyDescent="0.35">
      <c r="A3" s="31" t="s">
        <v>41</v>
      </c>
      <c r="B3" s="30"/>
      <c r="C3" s="30"/>
      <c r="D3" s="30"/>
      <c r="E3" s="30"/>
      <c r="F3" s="30"/>
      <c r="G3" s="29"/>
    </row>
    <row r="4" spans="1:7" x14ac:dyDescent="0.35">
      <c r="A4" s="31" t="s">
        <v>40</v>
      </c>
      <c r="B4" s="30"/>
      <c r="C4" s="30"/>
      <c r="D4" s="30"/>
      <c r="E4" s="30"/>
      <c r="F4" s="30"/>
      <c r="G4" s="29"/>
    </row>
    <row r="5" spans="1:7" x14ac:dyDescent="0.35">
      <c r="A5" s="28" t="s">
        <v>39</v>
      </c>
      <c r="B5" s="27"/>
      <c r="C5" s="27"/>
      <c r="D5" s="27"/>
      <c r="E5" s="27"/>
      <c r="F5" s="27"/>
      <c r="G5" s="26"/>
    </row>
    <row r="6" spans="1:7" x14ac:dyDescent="0.35">
      <c r="A6" s="25" t="s">
        <v>38</v>
      </c>
      <c r="B6" s="24"/>
      <c r="C6" s="24"/>
      <c r="D6" s="24"/>
      <c r="E6" s="24"/>
      <c r="F6" s="24"/>
      <c r="G6" s="23"/>
    </row>
    <row r="7" spans="1:7" x14ac:dyDescent="0.35">
      <c r="A7" s="22" t="s">
        <v>37</v>
      </c>
      <c r="B7" s="21" t="s">
        <v>36</v>
      </c>
      <c r="C7" s="21"/>
      <c r="D7" s="21"/>
      <c r="E7" s="21"/>
      <c r="F7" s="21"/>
      <c r="G7" s="20" t="s">
        <v>35</v>
      </c>
    </row>
    <row r="8" spans="1:7" ht="29" x14ac:dyDescent="0.35">
      <c r="A8" s="19"/>
      <c r="B8" s="17" t="s">
        <v>34</v>
      </c>
      <c r="C8" s="18" t="s">
        <v>33</v>
      </c>
      <c r="D8" s="17" t="s">
        <v>32</v>
      </c>
      <c r="E8" s="17" t="s">
        <v>31</v>
      </c>
      <c r="F8" s="17" t="s">
        <v>30</v>
      </c>
      <c r="G8" s="16"/>
    </row>
    <row r="9" spans="1:7" x14ac:dyDescent="0.35">
      <c r="A9" s="15" t="s">
        <v>29</v>
      </c>
      <c r="B9" s="14">
        <f>SUM(B10:GASTO_NE_FIN_01)</f>
        <v>11307589765</v>
      </c>
      <c r="C9" s="14">
        <f>SUM(C10:GASTO_NE_FIN_02)</f>
        <v>115233827.97</v>
      </c>
      <c r="D9" s="14">
        <f>SUM(D10:GASTO_NE_FIN_03)</f>
        <v>11422823592.969999</v>
      </c>
      <c r="E9" s="14">
        <f>SUM(E10:GASTO_NE_FIN_04)</f>
        <v>10629052877.919998</v>
      </c>
      <c r="F9" s="14">
        <f>SUM(F10:cvbcvb)</f>
        <v>10561499109.76</v>
      </c>
      <c r="G9" s="14">
        <f>SUM(G10:GASTO_NE_FIN_06)</f>
        <v>793770715.04999995</v>
      </c>
    </row>
    <row r="10" spans="1:7" ht="29" x14ac:dyDescent="0.35">
      <c r="A10" s="10" t="s">
        <v>27</v>
      </c>
      <c r="B10" s="8">
        <v>177822899</v>
      </c>
      <c r="C10" s="8">
        <v>3751120.66</v>
      </c>
      <c r="D10" s="8">
        <v>181574019.66</v>
      </c>
      <c r="E10" s="8">
        <v>171895735.53</v>
      </c>
      <c r="F10" s="8">
        <v>171496886.68000001</v>
      </c>
      <c r="G10" s="8">
        <f>+D10-E10</f>
        <v>9678284.1299999952</v>
      </c>
    </row>
    <row r="11" spans="1:7" x14ac:dyDescent="0.35">
      <c r="A11" s="9" t="s">
        <v>26</v>
      </c>
      <c r="B11" s="8">
        <v>496215443</v>
      </c>
      <c r="C11" s="8">
        <v>-86048092.900000006</v>
      </c>
      <c r="D11" s="8">
        <v>410167350.10000002</v>
      </c>
      <c r="E11" s="8">
        <v>391012178.30000001</v>
      </c>
      <c r="F11" s="8">
        <v>389903712.20999998</v>
      </c>
      <c r="G11" s="8">
        <f>+D11-E11</f>
        <v>19155171.800000012</v>
      </c>
    </row>
    <row r="12" spans="1:7" x14ac:dyDescent="0.35">
      <c r="A12" s="9" t="s">
        <v>25</v>
      </c>
      <c r="B12" s="8">
        <v>667959852</v>
      </c>
      <c r="C12" s="8">
        <v>-13689698.68</v>
      </c>
      <c r="D12" s="8">
        <v>654270153.32000005</v>
      </c>
      <c r="E12" s="8">
        <v>480863179.26999998</v>
      </c>
      <c r="F12" s="8">
        <v>479070469.81999999</v>
      </c>
      <c r="G12" s="8">
        <f>+D12-E12</f>
        <v>173406974.05000007</v>
      </c>
    </row>
    <row r="13" spans="1:7" ht="29" x14ac:dyDescent="0.35">
      <c r="A13" s="10" t="s">
        <v>24</v>
      </c>
      <c r="B13" s="8">
        <v>93928779</v>
      </c>
      <c r="C13" s="8">
        <v>-16310410.359999999</v>
      </c>
      <c r="D13" s="8">
        <v>77618368.640000001</v>
      </c>
      <c r="E13" s="8">
        <v>69727642.909999996</v>
      </c>
      <c r="F13" s="8">
        <v>69479367.659999996</v>
      </c>
      <c r="G13" s="8">
        <f>+D13-E13</f>
        <v>7890725.7300000042</v>
      </c>
    </row>
    <row r="14" spans="1:7" x14ac:dyDescent="0.35">
      <c r="A14" s="9" t="s">
        <v>23</v>
      </c>
      <c r="B14" s="8">
        <v>518906986</v>
      </c>
      <c r="C14" s="8">
        <v>-40007350.469999999</v>
      </c>
      <c r="D14" s="8">
        <v>478899635.52999997</v>
      </c>
      <c r="E14" s="8">
        <v>457724968.19</v>
      </c>
      <c r="F14" s="8">
        <v>456500714.76999998</v>
      </c>
      <c r="G14" s="8">
        <f>+D14-E14</f>
        <v>21174667.339999974</v>
      </c>
    </row>
    <row r="15" spans="1:7" x14ac:dyDescent="0.35">
      <c r="A15" s="9" t="s">
        <v>22</v>
      </c>
      <c r="B15" s="8">
        <v>298897055</v>
      </c>
      <c r="C15" s="8">
        <v>-9279152.6699999999</v>
      </c>
      <c r="D15" s="8">
        <v>289617902.32999998</v>
      </c>
      <c r="E15" s="8">
        <v>283349554.02999997</v>
      </c>
      <c r="F15" s="8">
        <v>282632742.47000003</v>
      </c>
      <c r="G15" s="8">
        <f>+D15-E15</f>
        <v>6268348.3000000119</v>
      </c>
    </row>
    <row r="16" spans="1:7" ht="29" x14ac:dyDescent="0.35">
      <c r="A16" s="10" t="s">
        <v>21</v>
      </c>
      <c r="B16" s="8">
        <v>343957234</v>
      </c>
      <c r="C16" s="8">
        <v>134788777.31999999</v>
      </c>
      <c r="D16" s="8">
        <v>478746011.31999999</v>
      </c>
      <c r="E16" s="8">
        <v>362944699.31999999</v>
      </c>
      <c r="F16" s="8">
        <v>334114989.58999997</v>
      </c>
      <c r="G16" s="8">
        <f>+D16-E16</f>
        <v>115801312</v>
      </c>
    </row>
    <row r="17" spans="1:7" x14ac:dyDescent="0.35">
      <c r="A17" s="9" t="s">
        <v>20</v>
      </c>
      <c r="B17" s="8">
        <v>77773233</v>
      </c>
      <c r="C17" s="8">
        <v>-29678372.390000001</v>
      </c>
      <c r="D17" s="8">
        <v>48094860.609999999</v>
      </c>
      <c r="E17" s="8">
        <v>42904783.979999997</v>
      </c>
      <c r="F17" s="8">
        <v>42732393.939999998</v>
      </c>
      <c r="G17" s="8">
        <f>+D17-E17</f>
        <v>5190076.6300000027</v>
      </c>
    </row>
    <row r="18" spans="1:7" x14ac:dyDescent="0.35">
      <c r="A18" s="9" t="s">
        <v>19</v>
      </c>
      <c r="B18" s="8">
        <v>156314807</v>
      </c>
      <c r="C18" s="8">
        <v>971399.26</v>
      </c>
      <c r="D18" s="8">
        <v>157286206.25999999</v>
      </c>
      <c r="E18" s="8">
        <v>152916205.37</v>
      </c>
      <c r="F18" s="8">
        <v>152625808.68000001</v>
      </c>
      <c r="G18" s="8">
        <f>+D18-E18</f>
        <v>4370000.8899999857</v>
      </c>
    </row>
    <row r="19" spans="1:7" x14ac:dyDescent="0.35">
      <c r="A19" s="9" t="s">
        <v>18</v>
      </c>
      <c r="B19" s="8">
        <v>189647546</v>
      </c>
      <c r="C19" s="8">
        <v>-4641777.0599999996</v>
      </c>
      <c r="D19" s="8">
        <v>185005768.94</v>
      </c>
      <c r="E19" s="8">
        <v>180359030.06</v>
      </c>
      <c r="F19" s="8">
        <v>180044847.97</v>
      </c>
      <c r="G19" s="8">
        <f>+D19-E19</f>
        <v>4646738.8799999952</v>
      </c>
    </row>
    <row r="20" spans="1:7" x14ac:dyDescent="0.35">
      <c r="A20" s="9" t="s">
        <v>17</v>
      </c>
      <c r="B20" s="8">
        <v>24329275</v>
      </c>
      <c r="C20" s="8">
        <v>-8705621.2799999993</v>
      </c>
      <c r="D20" s="8">
        <v>15623653.720000001</v>
      </c>
      <c r="E20" s="8">
        <v>14231240.029999999</v>
      </c>
      <c r="F20" s="8">
        <v>14167380.34</v>
      </c>
      <c r="G20" s="8">
        <f>+D20-E20</f>
        <v>1392413.6900000013</v>
      </c>
    </row>
    <row r="21" spans="1:7" ht="29" x14ac:dyDescent="0.35">
      <c r="A21" s="10" t="s">
        <v>16</v>
      </c>
      <c r="B21" s="8">
        <v>120002765</v>
      </c>
      <c r="C21" s="8">
        <v>-11627434.449999999</v>
      </c>
      <c r="D21" s="8">
        <v>108375330.55</v>
      </c>
      <c r="E21" s="8">
        <v>89812040.060000002</v>
      </c>
      <c r="F21" s="8">
        <v>89717476.689999998</v>
      </c>
      <c r="G21" s="8">
        <f>+D21-E21</f>
        <v>18563290.489999995</v>
      </c>
    </row>
    <row r="22" spans="1:7" x14ac:dyDescent="0.35">
      <c r="A22" s="9" t="s">
        <v>15</v>
      </c>
      <c r="B22" s="8">
        <v>69649900</v>
      </c>
      <c r="C22" s="8">
        <v>-8015668.54</v>
      </c>
      <c r="D22" s="8">
        <v>61634231.460000001</v>
      </c>
      <c r="E22" s="8">
        <v>59837767.020000003</v>
      </c>
      <c r="F22" s="8">
        <v>59685085.82</v>
      </c>
      <c r="G22" s="8">
        <f>+D22-E22</f>
        <v>1796464.4399999976</v>
      </c>
    </row>
    <row r="23" spans="1:7" x14ac:dyDescent="0.35">
      <c r="A23" s="9" t="s">
        <v>14</v>
      </c>
      <c r="B23" s="8">
        <v>615294218</v>
      </c>
      <c r="C23" s="8">
        <v>64832995.369999997</v>
      </c>
      <c r="D23" s="8">
        <v>680127213.37</v>
      </c>
      <c r="E23" s="8">
        <v>657938804.48000002</v>
      </c>
      <c r="F23" s="8">
        <v>655655762.91999996</v>
      </c>
      <c r="G23" s="8">
        <f>+D23-E23</f>
        <v>22188408.889999986</v>
      </c>
    </row>
    <row r="24" spans="1:7" x14ac:dyDescent="0.35">
      <c r="A24" s="9" t="s">
        <v>13</v>
      </c>
      <c r="B24" s="8">
        <v>90271455</v>
      </c>
      <c r="C24" s="8">
        <v>-5261322.03</v>
      </c>
      <c r="D24" s="8">
        <v>85010132.969999999</v>
      </c>
      <c r="E24" s="8">
        <v>75524598.870000005</v>
      </c>
      <c r="F24" s="8">
        <v>75336814.450000003</v>
      </c>
      <c r="G24" s="8">
        <f>+D24-E24</f>
        <v>9485534.099999994</v>
      </c>
    </row>
    <row r="25" spans="1:7" x14ac:dyDescent="0.35">
      <c r="A25" s="9" t="s">
        <v>12</v>
      </c>
      <c r="B25" s="8">
        <v>34952379</v>
      </c>
      <c r="C25" s="8">
        <v>-2178686.2200000002</v>
      </c>
      <c r="D25" s="8">
        <v>32773692.780000001</v>
      </c>
      <c r="E25" s="8">
        <v>25949963.18</v>
      </c>
      <c r="F25" s="8">
        <v>25889953.039999999</v>
      </c>
      <c r="G25" s="8">
        <f>+D25-E25</f>
        <v>6823729.6000000015</v>
      </c>
    </row>
    <row r="26" spans="1:7" x14ac:dyDescent="0.35">
      <c r="A26" s="9" t="s">
        <v>11</v>
      </c>
      <c r="B26" s="8">
        <v>71130029</v>
      </c>
      <c r="C26" s="8">
        <v>3196616.48</v>
      </c>
      <c r="D26" s="8">
        <v>74326645.480000004</v>
      </c>
      <c r="E26" s="8">
        <v>70224616.549999997</v>
      </c>
      <c r="F26" s="8">
        <v>69976424.349999994</v>
      </c>
      <c r="G26" s="8">
        <f>+D26-E26</f>
        <v>4102028.9300000072</v>
      </c>
    </row>
    <row r="27" spans="1:7" x14ac:dyDescent="0.35">
      <c r="A27" s="9" t="s">
        <v>10</v>
      </c>
      <c r="B27" s="8">
        <v>411412034</v>
      </c>
      <c r="C27" s="8">
        <v>-69396931.400000006</v>
      </c>
      <c r="D27" s="8">
        <v>342015102.60000002</v>
      </c>
      <c r="E27" s="8">
        <v>332734874.48000002</v>
      </c>
      <c r="F27" s="8">
        <v>331288146.88</v>
      </c>
      <c r="G27" s="8">
        <f>+D27-E27</f>
        <v>9280228.1200000048</v>
      </c>
    </row>
    <row r="28" spans="1:7" x14ac:dyDescent="0.35">
      <c r="A28" s="9" t="s">
        <v>9</v>
      </c>
      <c r="B28" s="8">
        <v>169916369</v>
      </c>
      <c r="C28" s="8">
        <v>-15310400</v>
      </c>
      <c r="D28" s="8">
        <v>154605969</v>
      </c>
      <c r="E28" s="8">
        <v>0</v>
      </c>
      <c r="F28" s="8">
        <v>0</v>
      </c>
      <c r="G28" s="8">
        <f>+D28-E28</f>
        <v>154605969</v>
      </c>
    </row>
    <row r="29" spans="1:7" x14ac:dyDescent="0.35">
      <c r="A29" s="9" t="s">
        <v>8</v>
      </c>
      <c r="B29" s="8">
        <v>273144349</v>
      </c>
      <c r="C29" s="8">
        <v>11140921.08</v>
      </c>
      <c r="D29" s="8">
        <v>284285270.07999998</v>
      </c>
      <c r="E29" s="8">
        <v>274671533.11000001</v>
      </c>
      <c r="F29" s="8">
        <v>274671533.11000001</v>
      </c>
      <c r="G29" s="8">
        <f>+D29-E29</f>
        <v>9613736.969999969</v>
      </c>
    </row>
    <row r="30" spans="1:7" x14ac:dyDescent="0.35">
      <c r="A30" s="9" t="s">
        <v>7</v>
      </c>
      <c r="B30" s="8">
        <v>247532125</v>
      </c>
      <c r="C30" s="8">
        <v>93720</v>
      </c>
      <c r="D30" s="8">
        <v>247625845</v>
      </c>
      <c r="E30" s="8">
        <v>247625845</v>
      </c>
      <c r="F30" s="8">
        <v>247625845</v>
      </c>
      <c r="G30" s="8">
        <f>+D30-E30</f>
        <v>0</v>
      </c>
    </row>
    <row r="31" spans="1:7" x14ac:dyDescent="0.35">
      <c r="A31" s="9" t="s">
        <v>6</v>
      </c>
      <c r="B31" s="8">
        <v>329565020</v>
      </c>
      <c r="C31" s="8">
        <v>-4039108</v>
      </c>
      <c r="D31" s="8">
        <v>325525912</v>
      </c>
      <c r="E31" s="8">
        <v>325525912</v>
      </c>
      <c r="F31" s="8">
        <v>325525912</v>
      </c>
      <c r="G31" s="8">
        <f>+D31-E31</f>
        <v>0</v>
      </c>
    </row>
    <row r="32" spans="1:7" x14ac:dyDescent="0.35">
      <c r="A32" s="9" t="s">
        <v>5</v>
      </c>
      <c r="B32" s="8">
        <v>276083515</v>
      </c>
      <c r="C32" s="8">
        <v>32569423.949999999</v>
      </c>
      <c r="D32" s="8">
        <v>308652938.94999999</v>
      </c>
      <c r="E32" s="8">
        <v>308652938.94999999</v>
      </c>
      <c r="F32" s="8">
        <v>308652938.94999999</v>
      </c>
      <c r="G32" s="8">
        <f>+D32-E32</f>
        <v>0</v>
      </c>
    </row>
    <row r="33" spans="1:7" x14ac:dyDescent="0.35">
      <c r="A33" s="9" t="s">
        <v>4</v>
      </c>
      <c r="B33" s="8">
        <v>2700654341</v>
      </c>
      <c r="C33" s="8">
        <v>191304261.02000001</v>
      </c>
      <c r="D33" s="8">
        <v>2891958602.02</v>
      </c>
      <c r="E33" s="8">
        <v>2728497228.9099998</v>
      </c>
      <c r="F33" s="8">
        <v>2726536414.0999999</v>
      </c>
      <c r="G33" s="8">
        <f>+D33-E33</f>
        <v>163461373.11000013</v>
      </c>
    </row>
    <row r="34" spans="1:7" x14ac:dyDescent="0.35">
      <c r="A34" s="9" t="s">
        <v>3</v>
      </c>
      <c r="B34" s="8">
        <v>47151000</v>
      </c>
      <c r="C34" s="8">
        <v>30762319.059999999</v>
      </c>
      <c r="D34" s="8">
        <v>77913319.060000002</v>
      </c>
      <c r="E34" s="8">
        <v>62532159.530000001</v>
      </c>
      <c r="F34" s="8">
        <v>62532159.530000001</v>
      </c>
      <c r="G34" s="8">
        <f>+D34-E34</f>
        <v>15381159.530000001</v>
      </c>
    </row>
    <row r="35" spans="1:7" x14ac:dyDescent="0.35">
      <c r="A35" s="9" t="s">
        <v>2</v>
      </c>
      <c r="B35" s="8">
        <v>2805077157</v>
      </c>
      <c r="C35" s="8">
        <v>-33987699.780000001</v>
      </c>
      <c r="D35" s="8">
        <v>2771089457.2199998</v>
      </c>
      <c r="E35" s="8">
        <v>2761595378.79</v>
      </c>
      <c r="F35" s="8">
        <v>2735635328.79</v>
      </c>
      <c r="G35" s="8">
        <f>+D35-E35</f>
        <v>9494078.4299998283</v>
      </c>
    </row>
    <row r="36" spans="1:7" x14ac:dyDescent="0.35">
      <c r="A36" s="7" t="s">
        <v>1</v>
      </c>
      <c r="B36" s="13"/>
      <c r="C36" s="13"/>
      <c r="D36" s="13"/>
      <c r="E36" s="13"/>
      <c r="F36" s="13"/>
      <c r="G36" s="13"/>
    </row>
    <row r="37" spans="1:7" x14ac:dyDescent="0.35">
      <c r="A37" s="5" t="s">
        <v>28</v>
      </c>
      <c r="B37" s="4">
        <f>SUM(B39:cbvbcvbcv)</f>
        <v>11042353021</v>
      </c>
      <c r="C37" s="4">
        <f>SUM(C39:GASTO_E_FIN_02)</f>
        <v>1938748779.9399998</v>
      </c>
      <c r="D37" s="4">
        <f>SUM(D39:cvbcvbcbv)</f>
        <v>12981101800.940001</v>
      </c>
      <c r="E37" s="4">
        <f>SUM(E39:GASTO_E_FIN_04)</f>
        <v>12805351478.27</v>
      </c>
      <c r="F37" s="4">
        <f>SUM(F39:GASTO_E_FIN_05)</f>
        <v>12796156331.760002</v>
      </c>
      <c r="G37" s="12">
        <f>SUM(G39:GASTO_E_FIN_06)</f>
        <v>175750322.67000061</v>
      </c>
    </row>
    <row r="38" spans="1:7" ht="29" x14ac:dyDescent="0.35">
      <c r="A38" s="10" t="s">
        <v>27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11">
        <f>+D38-E38</f>
        <v>0</v>
      </c>
    </row>
    <row r="39" spans="1:7" x14ac:dyDescent="0.35">
      <c r="A39" s="9" t="s">
        <v>26</v>
      </c>
      <c r="B39" s="8">
        <v>79708495</v>
      </c>
      <c r="C39" s="8">
        <v>-13850930.08</v>
      </c>
      <c r="D39" s="8">
        <v>65857564.920000002</v>
      </c>
      <c r="E39" s="8">
        <v>45785388.590000004</v>
      </c>
      <c r="F39" s="8">
        <v>45785388.590000004</v>
      </c>
      <c r="G39" s="11">
        <f>+D39-E39</f>
        <v>20072176.329999998</v>
      </c>
    </row>
    <row r="40" spans="1:7" x14ac:dyDescent="0.35">
      <c r="A40" s="9" t="s">
        <v>25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1">
        <f>+D40-E40</f>
        <v>0</v>
      </c>
    </row>
    <row r="41" spans="1:7" ht="29" x14ac:dyDescent="0.35">
      <c r="A41" s="10" t="s">
        <v>24</v>
      </c>
      <c r="B41" s="8">
        <v>0</v>
      </c>
      <c r="C41" s="8">
        <v>22825409.449999999</v>
      </c>
      <c r="D41" s="8">
        <v>22825409.449999999</v>
      </c>
      <c r="E41" s="8">
        <v>11412704.65</v>
      </c>
      <c r="F41" s="8">
        <v>11412704.65</v>
      </c>
      <c r="G41" s="11">
        <f>+D41-E41</f>
        <v>11412704.799999999</v>
      </c>
    </row>
    <row r="42" spans="1:7" x14ac:dyDescent="0.35">
      <c r="A42" s="9" t="s">
        <v>23</v>
      </c>
      <c r="B42" s="8">
        <v>4914170123</v>
      </c>
      <c r="C42" s="8">
        <v>356042998.24000001</v>
      </c>
      <c r="D42" s="8">
        <v>5270213121.2399998</v>
      </c>
      <c r="E42" s="8">
        <v>5270213118.2399998</v>
      </c>
      <c r="F42" s="8">
        <v>5270213118.2399998</v>
      </c>
      <c r="G42" s="11">
        <f>+D42-E42</f>
        <v>3</v>
      </c>
    </row>
    <row r="43" spans="1:7" x14ac:dyDescent="0.35">
      <c r="A43" s="9" t="s">
        <v>22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1">
        <f>+D43-E43</f>
        <v>0</v>
      </c>
    </row>
    <row r="44" spans="1:7" ht="29" x14ac:dyDescent="0.35">
      <c r="A44" s="10" t="s">
        <v>21</v>
      </c>
      <c r="B44" s="8">
        <v>407523591</v>
      </c>
      <c r="C44" s="8">
        <v>27765935.559999999</v>
      </c>
      <c r="D44" s="8">
        <v>435289526.56</v>
      </c>
      <c r="E44" s="8">
        <v>377177817.32999998</v>
      </c>
      <c r="F44" s="8">
        <v>369900360.93000001</v>
      </c>
      <c r="G44" s="11">
        <f>+D44-E44</f>
        <v>58111709.230000019</v>
      </c>
    </row>
    <row r="45" spans="1:7" x14ac:dyDescent="0.35">
      <c r="A45" s="9" t="s">
        <v>20</v>
      </c>
      <c r="B45" s="8">
        <v>15000000</v>
      </c>
      <c r="C45" s="8">
        <v>-97650.09</v>
      </c>
      <c r="D45" s="8">
        <v>14902349.91</v>
      </c>
      <c r="E45" s="8">
        <v>0</v>
      </c>
      <c r="F45" s="8">
        <v>0</v>
      </c>
      <c r="G45" s="8">
        <f>D45-E45</f>
        <v>14902349.91</v>
      </c>
    </row>
    <row r="46" spans="1:7" x14ac:dyDescent="0.35">
      <c r="A46" s="9" t="s">
        <v>19</v>
      </c>
      <c r="B46" s="8">
        <v>38000000</v>
      </c>
      <c r="C46" s="8">
        <v>3467584.52</v>
      </c>
      <c r="D46" s="8">
        <v>41467584.520000003</v>
      </c>
      <c r="E46" s="8">
        <v>37254688.619999997</v>
      </c>
      <c r="F46" s="8">
        <v>37254688.619999997</v>
      </c>
      <c r="G46" s="8">
        <f>D46-E46</f>
        <v>4212895.900000006</v>
      </c>
    </row>
    <row r="47" spans="1:7" x14ac:dyDescent="0.35">
      <c r="A47" s="9" t="s">
        <v>18</v>
      </c>
      <c r="B47" s="8">
        <v>52464666</v>
      </c>
      <c r="C47" s="8">
        <v>-49351933.600000001</v>
      </c>
      <c r="D47" s="8">
        <v>3112732.4</v>
      </c>
      <c r="E47" s="8">
        <v>1556366.2</v>
      </c>
      <c r="F47" s="8">
        <v>1556366.2</v>
      </c>
      <c r="G47" s="8">
        <f>D47-E47</f>
        <v>1556366.2</v>
      </c>
    </row>
    <row r="48" spans="1:7" x14ac:dyDescent="0.35">
      <c r="A48" s="9" t="s">
        <v>17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+D48-E48</f>
        <v>0</v>
      </c>
    </row>
    <row r="49" spans="1:7" ht="29" x14ac:dyDescent="0.35">
      <c r="A49" s="10" t="s">
        <v>16</v>
      </c>
      <c r="B49" s="8">
        <v>50000000</v>
      </c>
      <c r="C49" s="8">
        <v>-139898.87</v>
      </c>
      <c r="D49" s="8">
        <v>49860101.130000003</v>
      </c>
      <c r="E49" s="8">
        <v>36546726.590000004</v>
      </c>
      <c r="F49" s="8">
        <v>36546726.590000004</v>
      </c>
      <c r="G49" s="8">
        <f>+D49-E49</f>
        <v>13313374.539999999</v>
      </c>
    </row>
    <row r="50" spans="1:7" x14ac:dyDescent="0.35">
      <c r="A50" s="9" t="s">
        <v>15</v>
      </c>
      <c r="B50" s="8">
        <v>0</v>
      </c>
      <c r="C50" s="8">
        <v>8061675.54</v>
      </c>
      <c r="D50" s="8">
        <v>8061675.54</v>
      </c>
      <c r="E50" s="8">
        <v>2418502.66</v>
      </c>
      <c r="F50" s="8">
        <v>2418502.66</v>
      </c>
      <c r="G50" s="8">
        <f>D50-E50</f>
        <v>5643172.8799999999</v>
      </c>
    </row>
    <row r="51" spans="1:7" x14ac:dyDescent="0.35">
      <c r="A51" s="9" t="s">
        <v>14</v>
      </c>
      <c r="B51" s="8">
        <v>68737832</v>
      </c>
      <c r="C51" s="8">
        <v>51360291.840000004</v>
      </c>
      <c r="D51" s="8">
        <v>120098123.84</v>
      </c>
      <c r="E51" s="8">
        <v>106132769.25</v>
      </c>
      <c r="F51" s="8">
        <v>106051812.84999999</v>
      </c>
      <c r="G51" s="8">
        <f>D51-E51</f>
        <v>13965354.590000004</v>
      </c>
    </row>
    <row r="52" spans="1:7" x14ac:dyDescent="0.35">
      <c r="A52" s="9" t="s">
        <v>13</v>
      </c>
      <c r="B52" s="8">
        <v>30000000</v>
      </c>
      <c r="C52" s="8">
        <v>-4401600</v>
      </c>
      <c r="D52" s="8">
        <v>25598400</v>
      </c>
      <c r="E52" s="8">
        <v>25598387.82</v>
      </c>
      <c r="F52" s="8">
        <v>24095387.809999999</v>
      </c>
      <c r="G52" s="8">
        <f>D52-E52</f>
        <v>12.179999999701977</v>
      </c>
    </row>
    <row r="53" spans="1:7" x14ac:dyDescent="0.35">
      <c r="A53" s="9" t="s">
        <v>12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+D53-E53</f>
        <v>0</v>
      </c>
    </row>
    <row r="54" spans="1:7" x14ac:dyDescent="0.35">
      <c r="A54" s="9" t="s">
        <v>11</v>
      </c>
      <c r="B54" s="8">
        <v>0</v>
      </c>
      <c r="C54" s="8">
        <v>534.28</v>
      </c>
      <c r="D54" s="8">
        <v>534.28</v>
      </c>
      <c r="E54" s="8">
        <v>534.28</v>
      </c>
      <c r="F54" s="8">
        <v>534.28</v>
      </c>
      <c r="G54" s="8">
        <f>+D54-E54</f>
        <v>0</v>
      </c>
    </row>
    <row r="55" spans="1:7" x14ac:dyDescent="0.35">
      <c r="A55" s="9" t="s">
        <v>10</v>
      </c>
      <c r="B55" s="8">
        <v>43506250</v>
      </c>
      <c r="C55" s="8">
        <v>5100269.1399999997</v>
      </c>
      <c r="D55" s="8">
        <v>48606519.140000001</v>
      </c>
      <c r="E55" s="8">
        <v>45028830.799999997</v>
      </c>
      <c r="F55" s="8">
        <v>45028830.799999997</v>
      </c>
      <c r="G55" s="8">
        <f>D55-E55</f>
        <v>3577688.3400000036</v>
      </c>
    </row>
    <row r="56" spans="1:7" x14ac:dyDescent="0.35">
      <c r="A56" s="9" t="s">
        <v>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+D56-E56</f>
        <v>0</v>
      </c>
    </row>
    <row r="57" spans="1:7" x14ac:dyDescent="0.35">
      <c r="A57" s="9" t="s">
        <v>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+D57-E57</f>
        <v>0</v>
      </c>
    </row>
    <row r="58" spans="1:7" x14ac:dyDescent="0.35">
      <c r="A58" s="9" t="s">
        <v>7</v>
      </c>
      <c r="B58" s="8">
        <v>0</v>
      </c>
      <c r="C58" s="8">
        <v>1721118.85</v>
      </c>
      <c r="D58" s="8">
        <v>1721118.85</v>
      </c>
      <c r="E58" s="8">
        <v>1721118.85</v>
      </c>
      <c r="F58" s="8">
        <v>1721118.85</v>
      </c>
      <c r="G58" s="8">
        <f>+D58-E58</f>
        <v>0</v>
      </c>
    </row>
    <row r="59" spans="1:7" x14ac:dyDescent="0.35">
      <c r="A59" s="9" t="s">
        <v>6</v>
      </c>
      <c r="B59" s="8">
        <v>0</v>
      </c>
      <c r="C59" s="8">
        <v>5000000</v>
      </c>
      <c r="D59" s="8">
        <v>5000000</v>
      </c>
      <c r="E59" s="8">
        <v>2306787.88</v>
      </c>
      <c r="F59" s="8">
        <v>2306787.88</v>
      </c>
      <c r="G59" s="8">
        <f>+D59-E59</f>
        <v>2693212.12</v>
      </c>
    </row>
    <row r="60" spans="1:7" x14ac:dyDescent="0.35">
      <c r="A60" s="9" t="s">
        <v>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+D60-E60</f>
        <v>0</v>
      </c>
    </row>
    <row r="61" spans="1:7" x14ac:dyDescent="0.35">
      <c r="A61" s="9" t="s">
        <v>4</v>
      </c>
      <c r="B61" s="8">
        <v>3651028089</v>
      </c>
      <c r="C61" s="8">
        <v>1354388135.0599999</v>
      </c>
      <c r="D61" s="8">
        <v>5005416224.0600004</v>
      </c>
      <c r="E61" s="8">
        <v>4979143226.4899998</v>
      </c>
      <c r="F61" s="8">
        <v>4978809492.79</v>
      </c>
      <c r="G61" s="8">
        <f>D61-E61</f>
        <v>26272997.570000648</v>
      </c>
    </row>
    <row r="62" spans="1:7" x14ac:dyDescent="0.35">
      <c r="A62" s="9" t="s">
        <v>3</v>
      </c>
      <c r="B62" s="8">
        <v>0</v>
      </c>
      <c r="C62" s="8">
        <v>22636209.5</v>
      </c>
      <c r="D62" s="8">
        <v>22636209.5</v>
      </c>
      <c r="E62" s="8">
        <v>22636209.5</v>
      </c>
      <c r="F62" s="8">
        <v>22636209.5</v>
      </c>
      <c r="G62" s="8">
        <f>+D62-E62</f>
        <v>0</v>
      </c>
    </row>
    <row r="63" spans="1:7" x14ac:dyDescent="0.35">
      <c r="A63" s="9" t="s">
        <v>2</v>
      </c>
      <c r="B63" s="8">
        <v>1692213975</v>
      </c>
      <c r="C63" s="8">
        <v>148220630.59999999</v>
      </c>
      <c r="D63" s="8">
        <v>1840434605.5999999</v>
      </c>
      <c r="E63" s="8">
        <v>1840418300.52</v>
      </c>
      <c r="F63" s="8">
        <v>1840418300.52</v>
      </c>
      <c r="G63" s="8">
        <f>D63-E63</f>
        <v>16305.079999923706</v>
      </c>
    </row>
    <row r="64" spans="1:7" x14ac:dyDescent="0.35">
      <c r="A64" s="7" t="s">
        <v>1</v>
      </c>
      <c r="B64" s="6"/>
      <c r="C64" s="6"/>
      <c r="D64" s="6"/>
      <c r="E64" s="6"/>
      <c r="F64" s="6"/>
      <c r="G64" s="6"/>
    </row>
    <row r="65" spans="1:7" x14ac:dyDescent="0.35">
      <c r="A65" s="5" t="s">
        <v>0</v>
      </c>
      <c r="B65" s="4">
        <f>GASTO_NE_T1+vcvcbvcbcvb</f>
        <v>22349942786</v>
      </c>
      <c r="C65" s="4">
        <f>cvbvcbcbvbc+cvbcbvbcvbvc</f>
        <v>2053982607.9099998</v>
      </c>
      <c r="D65" s="4">
        <f>vcbvbcbdfgfdg+GASTO_E_T3</f>
        <v>24403925393.91</v>
      </c>
      <c r="E65" s="4">
        <f>GASTO_NE_T4+GASTO_E_T4</f>
        <v>23434404356.189999</v>
      </c>
      <c r="F65" s="4">
        <f>GASTO_NE_T5+GASTO_E_T5</f>
        <v>23357655441.520004</v>
      </c>
      <c r="G65" s="4">
        <f>GASTO_NE_T6+GASTO_E_T6</f>
        <v>969521037.72000051</v>
      </c>
    </row>
    <row r="66" spans="1:7" x14ac:dyDescent="0.35">
      <c r="A66" s="3"/>
      <c r="B66" s="2"/>
      <c r="C66" s="2"/>
      <c r="D66" s="2"/>
      <c r="E66" s="2"/>
      <c r="F66" s="2"/>
      <c r="G66" s="2"/>
    </row>
    <row r="67" spans="1:7" hidden="1" x14ac:dyDescent="0.35">
      <c r="A67"/>
      <c r="B67"/>
      <c r="C67"/>
      <c r="D67"/>
      <c r="E67"/>
      <c r="F67"/>
      <c r="G67"/>
    </row>
    <row r="68" spans="1:7" hidden="1" x14ac:dyDescent="0.35">
      <c r="A68"/>
      <c r="B68"/>
      <c r="C68"/>
      <c r="D68"/>
      <c r="E68"/>
      <c r="F68"/>
      <c r="G68"/>
    </row>
    <row r="69" spans="1:7" hidden="1" x14ac:dyDescent="0.35">
      <c r="A69"/>
      <c r="B69"/>
      <c r="C69"/>
      <c r="D69"/>
      <c r="E69"/>
      <c r="F69"/>
      <c r="G69"/>
    </row>
    <row r="70" spans="1:7" hidden="1" x14ac:dyDescent="0.35">
      <c r="A70"/>
      <c r="B70"/>
      <c r="C70"/>
      <c r="D70"/>
      <c r="E70"/>
      <c r="F70"/>
      <c r="G70"/>
    </row>
    <row r="71" spans="1:7" hidden="1" x14ac:dyDescent="0.35">
      <c r="A71"/>
      <c r="B71"/>
      <c r="C71"/>
      <c r="D71"/>
      <c r="E71"/>
      <c r="F71"/>
      <c r="G71"/>
    </row>
    <row r="72" spans="1:7" hidden="1" x14ac:dyDescent="0.35">
      <c r="A72"/>
      <c r="B72"/>
      <c r="C72"/>
      <c r="D72"/>
      <c r="E72"/>
      <c r="F72"/>
      <c r="G72"/>
    </row>
    <row r="73" spans="1:7" hidden="1" x14ac:dyDescent="0.35">
      <c r="A73"/>
      <c r="B73"/>
      <c r="C73"/>
      <c r="D73"/>
      <c r="E73"/>
      <c r="F73"/>
      <c r="G73"/>
    </row>
    <row r="74" spans="1:7" hidden="1" x14ac:dyDescent="0.35">
      <c r="A74"/>
      <c r="B74"/>
      <c r="C74"/>
      <c r="D74"/>
      <c r="E74"/>
      <c r="F74"/>
      <c r="G74"/>
    </row>
    <row r="75" spans="1:7" hidden="1" x14ac:dyDescent="0.35">
      <c r="A75"/>
      <c r="B75"/>
      <c r="C75"/>
      <c r="D75"/>
      <c r="E75"/>
      <c r="F75"/>
      <c r="G75"/>
    </row>
    <row r="76" spans="1:7" hidden="1" x14ac:dyDescent="0.35">
      <c r="A76"/>
      <c r="B76"/>
      <c r="C76"/>
      <c r="D76"/>
      <c r="E76"/>
      <c r="F76"/>
      <c r="G76"/>
    </row>
    <row r="77" spans="1:7" hidden="1" x14ac:dyDescent="0.35">
      <c r="A77"/>
      <c r="B77"/>
      <c r="C77"/>
      <c r="D77"/>
      <c r="E77"/>
      <c r="F77"/>
      <c r="G77"/>
    </row>
    <row r="78" spans="1:7" hidden="1" x14ac:dyDescent="0.35">
      <c r="A78"/>
      <c r="B78"/>
      <c r="C78"/>
      <c r="D78"/>
      <c r="E78"/>
      <c r="F78"/>
      <c r="G78"/>
    </row>
    <row r="79" spans="1:7" hidden="1" x14ac:dyDescent="0.35">
      <c r="A79"/>
      <c r="B79"/>
      <c r="C79"/>
      <c r="D79"/>
      <c r="E79"/>
      <c r="F79"/>
      <c r="G79"/>
    </row>
    <row r="80" spans="1:7" hidden="1" x14ac:dyDescent="0.35">
      <c r="A80"/>
      <c r="B80"/>
      <c r="C80"/>
      <c r="D80"/>
      <c r="E80"/>
      <c r="F80"/>
      <c r="G80"/>
    </row>
    <row r="81" spans="1:7" hidden="1" x14ac:dyDescent="0.35">
      <c r="A81"/>
      <c r="B81"/>
      <c r="C81"/>
      <c r="D81"/>
      <c r="E81"/>
      <c r="F81"/>
      <c r="G81"/>
    </row>
    <row r="82" spans="1:7" x14ac:dyDescent="0.35"/>
    <row r="84" spans="1:7" x14ac:dyDescent="0.35"/>
    <row r="85" spans="1:7" x14ac:dyDescent="0.35"/>
    <row r="86" spans="1:7" x14ac:dyDescent="0.35"/>
    <row r="87" spans="1:7" x14ac:dyDescent="0.35"/>
    <row r="88" spans="1:7" x14ac:dyDescent="0.35"/>
    <row r="89" spans="1:7" x14ac:dyDescent="0.35"/>
    <row r="90" spans="1:7" x14ac:dyDescent="0.35"/>
    <row r="91" spans="1:7" x14ac:dyDescent="0.35"/>
    <row r="92" spans="1:7" x14ac:dyDescent="0.35"/>
    <row r="93" spans="1:7" x14ac:dyDescent="0.35"/>
    <row r="94" spans="1:7" x14ac:dyDescent="0.35"/>
    <row r="95" spans="1:7" x14ac:dyDescent="0.35"/>
    <row r="96" spans="1:7" x14ac:dyDescent="0.35"/>
    <row r="9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1B1901DA-72CB-49C0-A3E6-FE2B93A56B82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773AC-D28B-42F8-A6F0-7B39327DD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3FCF9-3DC9-48DF-B716-0FE8330D0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CD28FA-61DE-48A9-8670-C3BC8AE21861}">
  <ds:schemaRefs>
    <ds:schemaRef ds:uri="http://purl.org/dc/dcmitype/"/>
    <ds:schemaRef ds:uri="http://purl.org/dc/terms/"/>
    <ds:schemaRef ds:uri="4b5d711f-cf61-4330-b2ea-75094ab697dd"/>
    <ds:schemaRef ds:uri="0640fd70-8fd3-4775-8840-a10a691589b2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2024-05-17T15:55:03Z</dcterms:created>
  <dcterms:modified xsi:type="dcterms:W3CDTF">2024-05-17T15:55:29Z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