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 s="1"/>
  <c r="D68" i="1"/>
  <c r="F67" i="1"/>
  <c r="E67" i="1"/>
  <c r="D67" i="1"/>
  <c r="C67" i="1"/>
  <c r="B67" i="1"/>
  <c r="F65" i="1"/>
  <c r="B65" i="1"/>
  <c r="G63" i="1"/>
  <c r="D63" i="1"/>
  <c r="G62" i="1"/>
  <c r="D62" i="1"/>
  <c r="G60" i="1"/>
  <c r="G59" i="1"/>
  <c r="F59" i="1"/>
  <c r="E59" i="1"/>
  <c r="D59" i="1"/>
  <c r="C59" i="1"/>
  <c r="B59" i="1"/>
  <c r="G58" i="1"/>
  <c r="G57" i="1"/>
  <c r="G56" i="1"/>
  <c r="G55" i="1"/>
  <c r="G54" i="1"/>
  <c r="F54" i="1"/>
  <c r="E54" i="1"/>
  <c r="D54" i="1"/>
  <c r="C54" i="1"/>
  <c r="C65" i="1" s="1"/>
  <c r="B54" i="1"/>
  <c r="G53" i="1"/>
  <c r="G52" i="1"/>
  <c r="G51" i="1"/>
  <c r="G50" i="1"/>
  <c r="G49" i="1"/>
  <c r="G48" i="1"/>
  <c r="G47" i="1"/>
  <c r="G45" i="1" s="1"/>
  <c r="G65" i="1" s="1"/>
  <c r="G46" i="1"/>
  <c r="F45" i="1"/>
  <c r="E45" i="1"/>
  <c r="E65" i="1" s="1"/>
  <c r="D45" i="1"/>
  <c r="D65" i="1" s="1"/>
  <c r="C45" i="1"/>
  <c r="B45" i="1"/>
  <c r="D41" i="1"/>
  <c r="G39" i="1"/>
  <c r="D39" i="1"/>
  <c r="G38" i="1"/>
  <c r="D38" i="1"/>
  <c r="G37" i="1"/>
  <c r="B37" i="1"/>
  <c r="G36" i="1"/>
  <c r="G35" i="1" s="1"/>
  <c r="F35" i="1"/>
  <c r="E35" i="1"/>
  <c r="D35" i="1"/>
  <c r="C35" i="1"/>
  <c r="B35" i="1"/>
  <c r="G34" i="1"/>
  <c r="G33" i="1"/>
  <c r="G32" i="1"/>
  <c r="G31" i="1"/>
  <c r="G30" i="1"/>
  <c r="G29" i="1"/>
  <c r="G28" i="1" s="1"/>
  <c r="F28" i="1"/>
  <c r="E28" i="1"/>
  <c r="E41" i="1" s="1"/>
  <c r="E70" i="1" s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F70" i="1" s="1"/>
  <c r="E16" i="1"/>
  <c r="D16" i="1"/>
  <c r="C16" i="1"/>
  <c r="C41" i="1" s="1"/>
  <c r="B16" i="1"/>
  <c r="B41" i="1" s="1"/>
  <c r="B70" i="1" s="1"/>
  <c r="G15" i="1"/>
  <c r="G14" i="1"/>
  <c r="G13" i="1"/>
  <c r="G12" i="1"/>
  <c r="G11" i="1"/>
  <c r="G10" i="1"/>
  <c r="G9" i="1"/>
  <c r="D70" i="1" l="1"/>
  <c r="G41" i="1"/>
  <c r="C70" i="1"/>
  <c r="G70" i="1" l="1"/>
  <c r="G42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<sst xmlns="http://schemas.openxmlformats.org/spreadsheetml/2006/main" count="75" uniqueCount="75">
  <si>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</si>
  <si>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Poder Ejecutivo del Estado de Campeche (a)</t>
  </si>
  <si>
    <t>Estado Analítico de Ingresos Detallado - LDF</t>
  </si>
  <si>
    <t>Del 1 enero al 30 de septiembre de 2021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</si>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</sst>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164" fontId="1" fillId="3" borderId="12" xfId="1" applyFont="1" applyFill="1" applyBorder="1"/>
    <xf numFmtId="0" fontId="2" fillId="3" borderId="12" xfId="0" applyFont="1" applyFill="1" applyBorder="1" applyAlignment="1">
      <alignment horizontal="left" vertical="center" indent="6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>
      <alignment horizontal="left" indent="6"/>
    </xf>
    <xf numFmtId="0" fontId="0" fillId="3" borderId="12" xfId="0" applyFill="1" applyBorder="1" applyAlignment="1">
      <alignment horizontal="left" vertical="center" indent="9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 applyProtection="1">
      <alignment vertical="center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1" fillId="2" borderId="13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vertical="center" wrapText="1" indent="9"/>
    </xf>
    <xf numFmtId="0" fontId="0" fillId="3" borderId="12" xfId="0" applyFill="1" applyBorder="1" applyAlignment="1">
      <alignment horizontal="left" wrapText="1" indent="9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1" xfId="0" applyFill="1" applyBorder="1" applyAlignment="1">
      <alignment vertical="center"/>
    </xf>
    <xf numFmtId="0" fontId="0" fillId="3" borderId="1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1327245727.05</v>
          </cell>
          <cell r="D9">
            <v>11924447331.049999</v>
          </cell>
          <cell r="E9">
            <v>8694763457.1200008</v>
          </cell>
          <cell r="F9">
            <v>8689916125.1199989</v>
          </cell>
          <cell r="G9">
            <v>3229683873.9299994</v>
          </cell>
        </row>
        <row r="41">
          <cell r="B41">
            <v>10857113497</v>
          </cell>
          <cell r="C41">
            <v>969220425.27999997</v>
          </cell>
          <cell r="D41">
            <v>11826333922.279999</v>
          </cell>
          <cell r="E41">
            <v>8307182604.3199987</v>
          </cell>
          <cell r="F41">
            <v>8289578011.8999977</v>
          </cell>
          <cell r="G41">
            <v>3519151317.96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6"/>
  <sheetViews>
    <sheetView tabSelected="1" topLeftCell="A40" zoomScale="80" zoomScaleNormal="80" workbookViewId="0">
      <selection activeCell="C75" sqref="C75"/>
    </sheetView>
  </sheetViews>
  <sheetFormatPr baseColWidth="10" defaultColWidth="1.140625" defaultRowHeight="15" zeroHeight="1" x14ac:dyDescent="0.25"/>
  <cols>
    <col min="1" max="1" width="76.7109375" customWidth="1"/>
    <col min="2" max="7" width="20.7109375" customWidth="1"/>
    <col min="8" max="255" width="11.42578125" hidden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8" t="s">
        <v>3</v>
      </c>
      <c r="B4" s="9"/>
      <c r="C4" s="9"/>
      <c r="D4" s="9"/>
      <c r="E4" s="9"/>
      <c r="F4" s="9"/>
      <c r="G4" s="10"/>
    </row>
    <row r="5" spans="1:7" x14ac:dyDescent="0.25">
      <c r="A5" s="11" t="s">
        <v>4</v>
      </c>
      <c r="B5" s="12"/>
      <c r="C5" s="12"/>
      <c r="D5" s="12"/>
      <c r="E5" s="12"/>
      <c r="F5" s="12"/>
      <c r="G5" s="13"/>
    </row>
    <row r="6" spans="1:7" x14ac:dyDescent="0.2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 x14ac:dyDescent="0.25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x14ac:dyDescent="0.25">
      <c r="A8" s="19" t="s">
        <v>13</v>
      </c>
      <c r="B8" s="20"/>
      <c r="C8" s="20"/>
      <c r="D8" s="20"/>
      <c r="E8" s="20"/>
      <c r="F8" s="20"/>
      <c r="G8" s="20"/>
    </row>
    <row r="9" spans="1:7" x14ac:dyDescent="0.25">
      <c r="A9" s="21" t="s">
        <v>14</v>
      </c>
      <c r="B9" s="22">
        <v>1518399847</v>
      </c>
      <c r="C9" s="22">
        <v>0</v>
      </c>
      <c r="D9" s="22">
        <v>1518399847</v>
      </c>
      <c r="E9" s="22">
        <v>1286420543.5</v>
      </c>
      <c r="F9" s="22">
        <v>1282062969.5</v>
      </c>
      <c r="G9" s="22">
        <f>+F9-B9</f>
        <v>-236336877.5</v>
      </c>
    </row>
    <row r="10" spans="1:7" x14ac:dyDescent="0.25">
      <c r="A10" s="21" t="s">
        <v>15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5" si="0">+F10-B10</f>
        <v>0</v>
      </c>
    </row>
    <row r="11" spans="1:7" x14ac:dyDescent="0.25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17</v>
      </c>
      <c r="B12" s="22">
        <v>415018390</v>
      </c>
      <c r="C12" s="22">
        <v>0</v>
      </c>
      <c r="D12" s="22">
        <v>415018390</v>
      </c>
      <c r="E12" s="22">
        <v>392620282.65999997</v>
      </c>
      <c r="F12" s="22">
        <v>392620282.65999997</v>
      </c>
      <c r="G12" s="22">
        <f t="shared" si="0"/>
        <v>-22398107.340000033</v>
      </c>
    </row>
    <row r="13" spans="1:7" x14ac:dyDescent="0.25">
      <c r="A13" s="21" t="s">
        <v>18</v>
      </c>
      <c r="B13" s="22">
        <v>36488433</v>
      </c>
      <c r="C13" s="22">
        <v>22200655.649999999</v>
      </c>
      <c r="D13" s="22">
        <v>58689088.649999999</v>
      </c>
      <c r="E13" s="22">
        <v>58668214.270000003</v>
      </c>
      <c r="F13" s="22">
        <v>58668214.270000003</v>
      </c>
      <c r="G13" s="22">
        <f t="shared" si="0"/>
        <v>22179781.270000003</v>
      </c>
    </row>
    <row r="14" spans="1:7" x14ac:dyDescent="0.25">
      <c r="A14" s="21" t="s">
        <v>19</v>
      </c>
      <c r="B14" s="22">
        <v>13617349</v>
      </c>
      <c r="C14" s="22">
        <v>72204626.219999999</v>
      </c>
      <c r="D14" s="22">
        <v>85821975.219999999</v>
      </c>
      <c r="E14" s="22">
        <v>85812679.469999999</v>
      </c>
      <c r="F14" s="22">
        <v>85581313.469999999</v>
      </c>
      <c r="G14" s="22">
        <f t="shared" si="0"/>
        <v>71963964.469999999</v>
      </c>
    </row>
    <row r="15" spans="1:7" x14ac:dyDescent="0.25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0"/>
        <v>0</v>
      </c>
    </row>
    <row r="16" spans="1:7" x14ac:dyDescent="0.25">
      <c r="A16" s="23" t="s">
        <v>21</v>
      </c>
      <c r="B16" s="22">
        <f t="shared" ref="B16:G16" si="1">SUM(B17:B27)</f>
        <v>8489046400</v>
      </c>
      <c r="C16" s="22">
        <f t="shared" si="1"/>
        <v>334829846</v>
      </c>
      <c r="D16" s="22">
        <f t="shared" si="1"/>
        <v>8823876246</v>
      </c>
      <c r="E16" s="22">
        <f t="shared" si="1"/>
        <v>6754639910</v>
      </c>
      <c r="F16" s="22">
        <f t="shared" si="1"/>
        <v>6754639910</v>
      </c>
      <c r="G16" s="22">
        <f t="shared" si="1"/>
        <v>-1734406490</v>
      </c>
    </row>
    <row r="17" spans="1:7" x14ac:dyDescent="0.25">
      <c r="A17" s="24" t="s">
        <v>22</v>
      </c>
      <c r="B17" s="25">
        <v>5421822310</v>
      </c>
      <c r="C17" s="25">
        <v>206324534</v>
      </c>
      <c r="D17" s="26">
        <v>5628146844</v>
      </c>
      <c r="E17" s="25">
        <v>4425871083</v>
      </c>
      <c r="F17" s="25">
        <v>4425871083</v>
      </c>
      <c r="G17" s="25">
        <f>+F17-B17</f>
        <v>-995951227</v>
      </c>
    </row>
    <row r="18" spans="1:7" x14ac:dyDescent="0.25">
      <c r="A18" s="24" t="s">
        <v>23</v>
      </c>
      <c r="B18" s="25">
        <v>370384972</v>
      </c>
      <c r="C18" s="25">
        <v>148224</v>
      </c>
      <c r="D18" s="26">
        <v>370533196</v>
      </c>
      <c r="E18" s="25">
        <v>271501052</v>
      </c>
      <c r="F18" s="25">
        <v>271501052</v>
      </c>
      <c r="G18" s="25">
        <f t="shared" ref="G18:G33" si="2">+F18-B18</f>
        <v>-98883920</v>
      </c>
    </row>
    <row r="19" spans="1:7" x14ac:dyDescent="0.25">
      <c r="A19" s="24" t="s">
        <v>24</v>
      </c>
      <c r="B19" s="25">
        <v>245802702</v>
      </c>
      <c r="C19" s="25">
        <v>141151</v>
      </c>
      <c r="D19" s="26">
        <v>245943853</v>
      </c>
      <c r="E19" s="25">
        <v>182451140</v>
      </c>
      <c r="F19" s="25">
        <v>182451140</v>
      </c>
      <c r="G19" s="25">
        <f t="shared" si="2"/>
        <v>-63351562</v>
      </c>
    </row>
    <row r="20" spans="1:7" x14ac:dyDescent="0.25">
      <c r="A20" s="24" t="s">
        <v>25</v>
      </c>
      <c r="B20" s="25">
        <v>0</v>
      </c>
      <c r="C20" s="25">
        <v>0</v>
      </c>
      <c r="D20" s="26">
        <v>0</v>
      </c>
      <c r="E20" s="25">
        <v>0</v>
      </c>
      <c r="F20" s="25">
        <v>0</v>
      </c>
      <c r="G20" s="25">
        <f t="shared" si="2"/>
        <v>0</v>
      </c>
    </row>
    <row r="21" spans="1:7" x14ac:dyDescent="0.25">
      <c r="A21" s="24" t="s">
        <v>26</v>
      </c>
      <c r="B21" s="25">
        <v>1604783077</v>
      </c>
      <c r="C21" s="25">
        <v>0</v>
      </c>
      <c r="D21" s="26">
        <v>1604783077</v>
      </c>
      <c r="E21" s="25">
        <v>1210692172</v>
      </c>
      <c r="F21" s="25">
        <v>1210692172</v>
      </c>
      <c r="G21" s="25">
        <f t="shared" si="2"/>
        <v>-394090905</v>
      </c>
    </row>
    <row r="22" spans="1:7" x14ac:dyDescent="0.25">
      <c r="A22" s="24" t="s">
        <v>27</v>
      </c>
      <c r="B22" s="25">
        <v>46618211</v>
      </c>
      <c r="C22" s="25">
        <v>935780</v>
      </c>
      <c r="D22" s="26">
        <v>47553991</v>
      </c>
      <c r="E22" s="25">
        <v>25485655</v>
      </c>
      <c r="F22" s="25">
        <v>25485655</v>
      </c>
      <c r="G22" s="25">
        <f t="shared" si="2"/>
        <v>-21132556</v>
      </c>
    </row>
    <row r="23" spans="1:7" x14ac:dyDescent="0.25">
      <c r="A23" s="24" t="s">
        <v>28</v>
      </c>
      <c r="B23" s="25">
        <v>0</v>
      </c>
      <c r="C23" s="25">
        <v>0</v>
      </c>
      <c r="D23" s="26">
        <v>0</v>
      </c>
      <c r="E23" s="25">
        <v>0</v>
      </c>
      <c r="F23" s="25">
        <v>0</v>
      </c>
      <c r="G23" s="25">
        <f t="shared" si="2"/>
        <v>0</v>
      </c>
    </row>
    <row r="24" spans="1:7" x14ac:dyDescent="0.25">
      <c r="A24" s="24" t="s">
        <v>29</v>
      </c>
      <c r="B24" s="25">
        <v>0</v>
      </c>
      <c r="C24" s="25">
        <v>0</v>
      </c>
      <c r="D24" s="26">
        <v>0</v>
      </c>
      <c r="E24" s="25">
        <v>0</v>
      </c>
      <c r="F24" s="25">
        <v>0</v>
      </c>
      <c r="G24" s="25">
        <f t="shared" si="2"/>
        <v>0</v>
      </c>
    </row>
    <row r="25" spans="1:7" x14ac:dyDescent="0.25">
      <c r="A25" s="24" t="s">
        <v>30</v>
      </c>
      <c r="B25" s="25">
        <v>188007846</v>
      </c>
      <c r="C25" s="25">
        <v>-1</v>
      </c>
      <c r="D25" s="26">
        <v>188007845</v>
      </c>
      <c r="E25" s="25">
        <v>129183080</v>
      </c>
      <c r="F25" s="25">
        <v>129183080</v>
      </c>
      <c r="G25" s="25">
        <f t="shared" si="2"/>
        <v>-58824766</v>
      </c>
    </row>
    <row r="26" spans="1:7" x14ac:dyDescent="0.25">
      <c r="A26" s="24" t="s">
        <v>31</v>
      </c>
      <c r="B26" s="25">
        <v>611627282</v>
      </c>
      <c r="C26" s="25">
        <v>112150867</v>
      </c>
      <c r="D26" s="26">
        <v>723778149</v>
      </c>
      <c r="E26" s="25">
        <v>494326437</v>
      </c>
      <c r="F26" s="25">
        <v>494326437</v>
      </c>
      <c r="G26" s="25">
        <f t="shared" si="2"/>
        <v>-117300845</v>
      </c>
    </row>
    <row r="27" spans="1:7" x14ac:dyDescent="0.25">
      <c r="A27" s="24" t="s">
        <v>32</v>
      </c>
      <c r="B27" s="25">
        <v>0</v>
      </c>
      <c r="C27" s="25">
        <v>15129291</v>
      </c>
      <c r="D27" s="26">
        <v>15129291</v>
      </c>
      <c r="E27" s="25">
        <v>15129291</v>
      </c>
      <c r="F27" s="25">
        <v>15129291</v>
      </c>
      <c r="G27" s="25">
        <f t="shared" si="2"/>
        <v>15129291</v>
      </c>
    </row>
    <row r="28" spans="1:7" x14ac:dyDescent="0.25">
      <c r="A28" s="21" t="s">
        <v>33</v>
      </c>
      <c r="B28" s="22">
        <f t="shared" ref="B28:G28" si="3">SUM(B29:B33)</f>
        <v>124631185</v>
      </c>
      <c r="C28" s="22">
        <f t="shared" si="3"/>
        <v>4131533</v>
      </c>
      <c r="D28" s="22">
        <f t="shared" si="3"/>
        <v>128762718</v>
      </c>
      <c r="E28" s="22">
        <f t="shared" si="3"/>
        <v>120859822.72</v>
      </c>
      <c r="F28" s="22">
        <f t="shared" si="3"/>
        <v>119265646.72</v>
      </c>
      <c r="G28" s="22">
        <f t="shared" si="3"/>
        <v>-5365538.2800000012</v>
      </c>
    </row>
    <row r="29" spans="1:7" x14ac:dyDescent="0.25">
      <c r="A29" s="24" t="s">
        <v>34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f t="shared" si="2"/>
        <v>0</v>
      </c>
    </row>
    <row r="30" spans="1:7" x14ac:dyDescent="0.25">
      <c r="A30" s="24" t="s">
        <v>35</v>
      </c>
      <c r="B30" s="25">
        <v>14082886</v>
      </c>
      <c r="C30" s="25">
        <v>9950</v>
      </c>
      <c r="D30" s="25">
        <v>14092836</v>
      </c>
      <c r="E30" s="25">
        <v>10569627</v>
      </c>
      <c r="F30" s="25">
        <v>10569627</v>
      </c>
      <c r="G30" s="25">
        <f t="shared" si="2"/>
        <v>-3513259</v>
      </c>
    </row>
    <row r="31" spans="1:7" x14ac:dyDescent="0.25">
      <c r="A31" s="24" t="s">
        <v>36</v>
      </c>
      <c r="B31" s="25">
        <v>37141897</v>
      </c>
      <c r="C31" s="25">
        <v>6162535</v>
      </c>
      <c r="D31" s="25">
        <v>43304432</v>
      </c>
      <c r="E31" s="25">
        <v>42796184</v>
      </c>
      <c r="F31" s="25">
        <v>42796184</v>
      </c>
      <c r="G31" s="25">
        <f t="shared" si="2"/>
        <v>5654287</v>
      </c>
    </row>
    <row r="32" spans="1:7" x14ac:dyDescent="0.25">
      <c r="A32" s="24" t="s">
        <v>37</v>
      </c>
      <c r="B32" s="25">
        <v>14930592</v>
      </c>
      <c r="C32" s="25">
        <v>-2040952</v>
      </c>
      <c r="D32" s="25">
        <v>12889640</v>
      </c>
      <c r="E32" s="25">
        <v>9863625</v>
      </c>
      <c r="F32" s="25">
        <v>9863625</v>
      </c>
      <c r="G32" s="25">
        <f t="shared" si="2"/>
        <v>-5066967</v>
      </c>
    </row>
    <row r="33" spans="1:7" x14ac:dyDescent="0.25">
      <c r="A33" s="24" t="s">
        <v>38</v>
      </c>
      <c r="B33" s="25">
        <v>58475810</v>
      </c>
      <c r="C33" s="25">
        <v>0</v>
      </c>
      <c r="D33" s="25">
        <v>58475810</v>
      </c>
      <c r="E33" s="25">
        <v>57630386.719999999</v>
      </c>
      <c r="F33" s="25">
        <v>56036210.719999999</v>
      </c>
      <c r="G33" s="25">
        <f t="shared" si="2"/>
        <v>-2439599.2800000012</v>
      </c>
    </row>
    <row r="34" spans="1:7" x14ac:dyDescent="0.25">
      <c r="A34" s="21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>F34-B34</f>
        <v>0</v>
      </c>
    </row>
    <row r="35" spans="1:7" x14ac:dyDescent="0.25">
      <c r="A35" s="21" t="s">
        <v>40</v>
      </c>
      <c r="B35" s="22">
        <f t="shared" ref="B35:G35" si="4">B36</f>
        <v>0</v>
      </c>
      <c r="C35" s="22">
        <f t="shared" si="4"/>
        <v>712758.9</v>
      </c>
      <c r="D35" s="22">
        <f t="shared" si="4"/>
        <v>712758.9</v>
      </c>
      <c r="E35" s="22">
        <f t="shared" si="4"/>
        <v>712758.9</v>
      </c>
      <c r="F35" s="22">
        <f t="shared" si="4"/>
        <v>712758.9</v>
      </c>
      <c r="G35" s="22">
        <f t="shared" si="4"/>
        <v>712758.9</v>
      </c>
    </row>
    <row r="36" spans="1:7" x14ac:dyDescent="0.25">
      <c r="A36" s="24" t="s">
        <v>41</v>
      </c>
      <c r="B36" s="25">
        <v>0</v>
      </c>
      <c r="C36" s="25">
        <v>712758.9</v>
      </c>
      <c r="D36" s="25">
        <v>712758.9</v>
      </c>
      <c r="E36" s="25">
        <v>712758.9</v>
      </c>
      <c r="F36" s="25">
        <v>712758.9</v>
      </c>
      <c r="G36" s="25">
        <f>+F36-B36</f>
        <v>712758.9</v>
      </c>
    </row>
    <row r="37" spans="1:7" x14ac:dyDescent="0.25">
      <c r="A37" s="21" t="s">
        <v>42</v>
      </c>
      <c r="B37" s="22">
        <f>B38+B39</f>
        <v>0</v>
      </c>
      <c r="C37" s="22">
        <v>0</v>
      </c>
      <c r="D37" s="22">
        <v>0</v>
      </c>
      <c r="E37" s="22">
        <v>0</v>
      </c>
      <c r="F37" s="22">
        <v>0</v>
      </c>
      <c r="G37" s="22">
        <f>G38+G39</f>
        <v>0</v>
      </c>
    </row>
    <row r="38" spans="1:7" x14ac:dyDescent="0.25">
      <c r="A38" s="24" t="s">
        <v>43</v>
      </c>
      <c r="B38" s="25">
        <v>0</v>
      </c>
      <c r="C38" s="25">
        <v>0</v>
      </c>
      <c r="D38" s="25">
        <f>+B38+C38</f>
        <v>0</v>
      </c>
      <c r="E38" s="25">
        <v>0</v>
      </c>
      <c r="F38" s="25">
        <v>0</v>
      </c>
      <c r="G38" s="25">
        <f>+F38-B38</f>
        <v>0</v>
      </c>
    </row>
    <row r="39" spans="1:7" x14ac:dyDescent="0.25">
      <c r="A39" s="24" t="s">
        <v>44</v>
      </c>
      <c r="B39" s="25">
        <v>0</v>
      </c>
      <c r="C39" s="25">
        <v>0</v>
      </c>
      <c r="D39" s="25">
        <f>+B39+C39</f>
        <v>0</v>
      </c>
      <c r="E39" s="25">
        <v>0</v>
      </c>
      <c r="F39" s="25">
        <v>0</v>
      </c>
      <c r="G39" s="25">
        <f>+F39-B39</f>
        <v>0</v>
      </c>
    </row>
    <row r="40" spans="1:7" x14ac:dyDescent="0.25">
      <c r="A40" s="27"/>
      <c r="B40" s="25"/>
      <c r="C40" s="25"/>
      <c r="D40" s="25"/>
      <c r="E40" s="25"/>
      <c r="F40" s="25"/>
      <c r="G40" s="25"/>
    </row>
    <row r="41" spans="1:7" x14ac:dyDescent="0.25">
      <c r="A41" s="28" t="s">
        <v>45</v>
      </c>
      <c r="B41" s="22">
        <f t="shared" ref="B41:G41" si="5">SUM(B9,B10,B11,B12,B13,B14,B15,B16,B28,B34,B35,B37)</f>
        <v>10597201604</v>
      </c>
      <c r="C41" s="22">
        <f t="shared" si="5"/>
        <v>434079419.76999998</v>
      </c>
      <c r="D41" s="22">
        <f t="shared" si="5"/>
        <v>11031281023.77</v>
      </c>
      <c r="E41" s="22">
        <f t="shared" si="5"/>
        <v>8699734211.5199986</v>
      </c>
      <c r="F41" s="22">
        <f t="shared" si="5"/>
        <v>8693551095.5199986</v>
      </c>
      <c r="G41" s="22">
        <f t="shared" si="5"/>
        <v>-1903650508.4799998</v>
      </c>
    </row>
    <row r="42" spans="1:7" x14ac:dyDescent="0.25">
      <c r="A42" s="28" t="s">
        <v>46</v>
      </c>
      <c r="B42" s="29"/>
      <c r="C42" s="29"/>
      <c r="D42" s="29"/>
      <c r="E42" s="29"/>
      <c r="F42" s="29"/>
      <c r="G42" s="30">
        <f>IF(G41&gt;0,G41,0)</f>
        <v>0</v>
      </c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8" t="s">
        <v>47</v>
      </c>
      <c r="B44" s="31"/>
      <c r="C44" s="31"/>
      <c r="D44" s="31"/>
      <c r="E44" s="31"/>
      <c r="F44" s="31"/>
      <c r="G44" s="31"/>
    </row>
    <row r="45" spans="1:7" x14ac:dyDescent="0.25">
      <c r="A45" s="21" t="s">
        <v>48</v>
      </c>
      <c r="B45" s="22">
        <f t="shared" ref="B45:G45" si="6">SUM(B46:B53)</f>
        <v>9354519201</v>
      </c>
      <c r="C45" s="22">
        <f t="shared" si="6"/>
        <v>-43633067</v>
      </c>
      <c r="D45" s="22">
        <f t="shared" si="6"/>
        <v>9310886134</v>
      </c>
      <c r="E45" s="22">
        <f t="shared" si="6"/>
        <v>6539142959.4699993</v>
      </c>
      <c r="F45" s="22">
        <f t="shared" si="6"/>
        <v>6539142959.4699993</v>
      </c>
      <c r="G45" s="22">
        <f t="shared" si="6"/>
        <v>-2815376241.5300002</v>
      </c>
    </row>
    <row r="46" spans="1:7" x14ac:dyDescent="0.25">
      <c r="A46" s="32" t="s">
        <v>49</v>
      </c>
      <c r="B46" s="25">
        <v>4973493357</v>
      </c>
      <c r="C46" s="25">
        <v>0</v>
      </c>
      <c r="D46" s="25">
        <v>4973493357</v>
      </c>
      <c r="E46" s="25">
        <v>3231811846.1099997</v>
      </c>
      <c r="F46" s="25">
        <v>3231811846.1099997</v>
      </c>
      <c r="G46" s="25">
        <f t="shared" ref="G46:G60" si="7">+F46-B46</f>
        <v>-1741681510.8900003</v>
      </c>
    </row>
    <row r="47" spans="1:7" x14ac:dyDescent="0.25">
      <c r="A47" s="32" t="s">
        <v>50</v>
      </c>
      <c r="B47" s="25">
        <v>1804469239</v>
      </c>
      <c r="C47" s="25">
        <v>0</v>
      </c>
      <c r="D47" s="25">
        <v>1804469239</v>
      </c>
      <c r="E47" s="25">
        <v>1245224450.29</v>
      </c>
      <c r="F47" s="25">
        <v>1245224450.29</v>
      </c>
      <c r="G47" s="25">
        <f t="shared" si="7"/>
        <v>-559244788.71000004</v>
      </c>
    </row>
    <row r="48" spans="1:7" x14ac:dyDescent="0.25">
      <c r="A48" s="32" t="s">
        <v>51</v>
      </c>
      <c r="B48" s="25">
        <v>911292994</v>
      </c>
      <c r="C48" s="25">
        <v>0</v>
      </c>
      <c r="D48" s="25">
        <v>911292994</v>
      </c>
      <c r="E48" s="25">
        <v>820163682</v>
      </c>
      <c r="F48" s="25">
        <v>820163682</v>
      </c>
      <c r="G48" s="25">
        <f t="shared" si="7"/>
        <v>-91129312</v>
      </c>
    </row>
    <row r="49" spans="1:7" ht="30" x14ac:dyDescent="0.25">
      <c r="A49" s="32" t="s">
        <v>52</v>
      </c>
      <c r="B49" s="25">
        <v>647311474</v>
      </c>
      <c r="C49" s="25">
        <v>1128255</v>
      </c>
      <c r="D49" s="25">
        <v>648439729</v>
      </c>
      <c r="E49" s="25">
        <v>486329796</v>
      </c>
      <c r="F49" s="25">
        <v>486329796</v>
      </c>
      <c r="G49" s="25">
        <f t="shared" si="7"/>
        <v>-160981678</v>
      </c>
    </row>
    <row r="50" spans="1:7" x14ac:dyDescent="0.25">
      <c r="A50" s="32" t="s">
        <v>53</v>
      </c>
      <c r="B50" s="25">
        <v>460034695</v>
      </c>
      <c r="C50" s="25">
        <v>-46096786</v>
      </c>
      <c r="D50" s="25">
        <v>413937909</v>
      </c>
      <c r="E50" s="25">
        <v>310453428</v>
      </c>
      <c r="F50" s="25">
        <v>310453428</v>
      </c>
      <c r="G50" s="25">
        <f t="shared" si="7"/>
        <v>-149581267</v>
      </c>
    </row>
    <row r="51" spans="1:7" x14ac:dyDescent="0.25">
      <c r="A51" s="32" t="s">
        <v>54</v>
      </c>
      <c r="B51" s="25">
        <v>113119690</v>
      </c>
      <c r="C51" s="25">
        <v>0</v>
      </c>
      <c r="D51" s="25">
        <v>113119690</v>
      </c>
      <c r="E51" s="25">
        <v>82216955.070000008</v>
      </c>
      <c r="F51" s="25">
        <v>82216955.070000008</v>
      </c>
      <c r="G51" s="25">
        <f t="shared" si="7"/>
        <v>-30902734.929999992</v>
      </c>
    </row>
    <row r="52" spans="1:7" ht="29.25" customHeight="1" x14ac:dyDescent="0.25">
      <c r="A52" s="33" t="s">
        <v>55</v>
      </c>
      <c r="B52" s="25">
        <v>182774232</v>
      </c>
      <c r="C52" s="25">
        <v>6178345</v>
      </c>
      <c r="D52" s="25">
        <v>188952577</v>
      </c>
      <c r="E52" s="25">
        <v>170057322</v>
      </c>
      <c r="F52" s="25">
        <v>170057322</v>
      </c>
      <c r="G52" s="25">
        <f t="shared" si="7"/>
        <v>-12716910</v>
      </c>
    </row>
    <row r="53" spans="1:7" ht="27.75" customHeight="1" x14ac:dyDescent="0.25">
      <c r="A53" s="32" t="s">
        <v>56</v>
      </c>
      <c r="B53" s="25">
        <v>262023520</v>
      </c>
      <c r="C53" s="25">
        <v>-4842881</v>
      </c>
      <c r="D53" s="25">
        <v>257180639</v>
      </c>
      <c r="E53" s="25">
        <v>192885480</v>
      </c>
      <c r="F53" s="25">
        <v>192885480</v>
      </c>
      <c r="G53" s="25">
        <f t="shared" si="7"/>
        <v>-69138040</v>
      </c>
    </row>
    <row r="54" spans="1:7" x14ac:dyDescent="0.25">
      <c r="A54" s="21" t="s">
        <v>57</v>
      </c>
      <c r="B54" s="22">
        <f t="shared" ref="B54:G54" si="8">SUM(B55:B58)</f>
        <v>1050118436</v>
      </c>
      <c r="C54" s="22">
        <f t="shared" si="8"/>
        <v>893873229.53999996</v>
      </c>
      <c r="D54" s="22">
        <f t="shared" si="8"/>
        <v>1943991665.54</v>
      </c>
      <c r="E54" s="22">
        <f t="shared" si="8"/>
        <v>1513029621.0800004</v>
      </c>
      <c r="F54" s="22">
        <f t="shared" si="8"/>
        <v>1513029621.0800004</v>
      </c>
      <c r="G54" s="22">
        <f t="shared" si="8"/>
        <v>462911185.0800004</v>
      </c>
    </row>
    <row r="55" spans="1:7" x14ac:dyDescent="0.25">
      <c r="A55" s="33" t="s">
        <v>58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f t="shared" si="7"/>
        <v>0</v>
      </c>
    </row>
    <row r="56" spans="1:7" x14ac:dyDescent="0.25">
      <c r="A56" s="32" t="s">
        <v>59</v>
      </c>
      <c r="B56" s="25">
        <v>1050118436</v>
      </c>
      <c r="C56" s="25">
        <v>892692479.53999996</v>
      </c>
      <c r="D56" s="25">
        <v>1942810915.54</v>
      </c>
      <c r="E56" s="25">
        <v>1511848871.0800004</v>
      </c>
      <c r="F56" s="25">
        <v>1511848871.0800004</v>
      </c>
      <c r="G56" s="25">
        <f t="shared" si="7"/>
        <v>461730435.0800004</v>
      </c>
    </row>
    <row r="57" spans="1:7" x14ac:dyDescent="0.25">
      <c r="A57" s="32" t="s">
        <v>60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f t="shared" si="7"/>
        <v>0</v>
      </c>
    </row>
    <row r="58" spans="1:7" x14ac:dyDescent="0.25">
      <c r="A58" s="33" t="s">
        <v>61</v>
      </c>
      <c r="B58" s="25">
        <v>0</v>
      </c>
      <c r="C58" s="25">
        <v>1180750</v>
      </c>
      <c r="D58" s="25">
        <v>1180750</v>
      </c>
      <c r="E58" s="25">
        <v>1180750</v>
      </c>
      <c r="F58" s="25">
        <v>1180750</v>
      </c>
      <c r="G58" s="25">
        <f t="shared" si="7"/>
        <v>1180750</v>
      </c>
    </row>
    <row r="59" spans="1:7" x14ac:dyDescent="0.25">
      <c r="A59" s="21" t="s">
        <v>62</v>
      </c>
      <c r="B59" s="22">
        <f t="shared" ref="B59:G59" si="9">SUM(B60:B61)</f>
        <v>452475860</v>
      </c>
      <c r="C59" s="22">
        <f t="shared" si="9"/>
        <v>0</v>
      </c>
      <c r="D59" s="22">
        <f t="shared" si="9"/>
        <v>452475860</v>
      </c>
      <c r="E59" s="22">
        <f t="shared" si="9"/>
        <v>332510573</v>
      </c>
      <c r="F59" s="22">
        <f t="shared" si="9"/>
        <v>332510573</v>
      </c>
      <c r="G59" s="22">
        <f t="shared" si="9"/>
        <v>-119965287</v>
      </c>
    </row>
    <row r="60" spans="1:7" ht="30" x14ac:dyDescent="0.25">
      <c r="A60" s="32" t="s">
        <v>63</v>
      </c>
      <c r="B60" s="25">
        <v>452475860</v>
      </c>
      <c r="C60" s="25">
        <v>0</v>
      </c>
      <c r="D60" s="25">
        <v>452475860</v>
      </c>
      <c r="E60" s="25">
        <v>332510573</v>
      </c>
      <c r="F60" s="25">
        <v>332510573</v>
      </c>
      <c r="G60" s="25">
        <f t="shared" si="7"/>
        <v>-119965287</v>
      </c>
    </row>
    <row r="61" spans="1:7" x14ac:dyDescent="0.25">
      <c r="A61" s="32" t="s">
        <v>64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1" t="s">
        <v>65</v>
      </c>
      <c r="B62" s="22">
        <v>0</v>
      </c>
      <c r="C62" s="22">
        <v>0</v>
      </c>
      <c r="D62" s="22">
        <f>+B62+C62</f>
        <v>0</v>
      </c>
      <c r="E62" s="22">
        <v>0</v>
      </c>
      <c r="F62" s="22">
        <v>0</v>
      </c>
      <c r="G62" s="22">
        <f>F62-B62</f>
        <v>0</v>
      </c>
    </row>
    <row r="63" spans="1:7" x14ac:dyDescent="0.25">
      <c r="A63" s="21" t="s">
        <v>66</v>
      </c>
      <c r="B63" s="22">
        <v>0</v>
      </c>
      <c r="C63" s="22">
        <v>0</v>
      </c>
      <c r="D63" s="22">
        <f>+B63+C63</f>
        <v>0</v>
      </c>
      <c r="E63" s="22">
        <v>0</v>
      </c>
      <c r="F63" s="22">
        <v>0</v>
      </c>
      <c r="G63" s="22">
        <f>F63-B63</f>
        <v>0</v>
      </c>
    </row>
    <row r="64" spans="1:7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8" t="s">
        <v>67</v>
      </c>
      <c r="B65" s="22">
        <f t="shared" ref="B65:G65" si="10">B45+B54+B59+B62+B63</f>
        <v>10857113497</v>
      </c>
      <c r="C65" s="22">
        <f t="shared" si="10"/>
        <v>850240162.53999996</v>
      </c>
      <c r="D65" s="22">
        <f t="shared" si="10"/>
        <v>11707353659.540001</v>
      </c>
      <c r="E65" s="22">
        <f t="shared" si="10"/>
        <v>8384683153.5499992</v>
      </c>
      <c r="F65" s="22">
        <f t="shared" si="10"/>
        <v>8384683153.5499992</v>
      </c>
      <c r="G65" s="22">
        <f t="shared" si="10"/>
        <v>-2472430343.4499998</v>
      </c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8" t="s">
        <v>68</v>
      </c>
      <c r="B67" s="22">
        <f t="shared" ref="B67:G67" si="11">B68</f>
        <v>0</v>
      </c>
      <c r="C67" s="22">
        <f t="shared" si="11"/>
        <v>0</v>
      </c>
      <c r="D67" s="22">
        <f t="shared" si="11"/>
        <v>0</v>
      </c>
      <c r="E67" s="22">
        <f t="shared" si="11"/>
        <v>0</v>
      </c>
      <c r="F67" s="22">
        <f t="shared" si="11"/>
        <v>0</v>
      </c>
      <c r="G67" s="22">
        <f t="shared" si="11"/>
        <v>0</v>
      </c>
    </row>
    <row r="68" spans="1:7" x14ac:dyDescent="0.25">
      <c r="A68" s="34" t="s">
        <v>69</v>
      </c>
      <c r="B68" s="25">
        <v>0</v>
      </c>
      <c r="C68" s="25">
        <v>0</v>
      </c>
      <c r="D68" s="25">
        <f>+B68+C68</f>
        <v>0</v>
      </c>
      <c r="E68" s="25">
        <v>0</v>
      </c>
      <c r="F68" s="25">
        <v>0</v>
      </c>
      <c r="G68" s="25">
        <f>+F68-B68</f>
        <v>0</v>
      </c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8" t="s">
        <v>70</v>
      </c>
      <c r="B70" s="22">
        <f t="shared" ref="B70:G70" si="12">B41+B65+B67</f>
        <v>21454315101</v>
      </c>
      <c r="C70" s="22">
        <f t="shared" si="12"/>
        <v>1284319582.3099999</v>
      </c>
      <c r="D70" s="22">
        <f t="shared" si="12"/>
        <v>22738634683.310001</v>
      </c>
      <c r="E70" s="22">
        <f t="shared" si="12"/>
        <v>17084417365.069998</v>
      </c>
      <c r="F70" s="22">
        <f t="shared" si="12"/>
        <v>17078234249.069998</v>
      </c>
      <c r="G70" s="22">
        <f t="shared" si="12"/>
        <v>-4376080851.9299994</v>
      </c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8" t="s">
        <v>71</v>
      </c>
      <c r="B72" s="31"/>
      <c r="C72" s="31"/>
      <c r="D72" s="31"/>
      <c r="E72" s="31"/>
      <c r="F72" s="31"/>
      <c r="G72" s="31"/>
    </row>
    <row r="73" spans="1:7" ht="30" x14ac:dyDescent="0.25">
      <c r="A73" s="35" t="s">
        <v>72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f>F73-B73</f>
        <v>0</v>
      </c>
    </row>
    <row r="74" spans="1:7" ht="30" x14ac:dyDescent="0.25">
      <c r="A74" s="35" t="s">
        <v>73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F74-B74</f>
        <v>0</v>
      </c>
    </row>
    <row r="75" spans="1:7" x14ac:dyDescent="0.25">
      <c r="A75" s="36" t="s">
        <v>74</v>
      </c>
      <c r="B75" s="22">
        <f t="shared" ref="B75:G75" si="13">B73+B74</f>
        <v>0</v>
      </c>
      <c r="C75" s="22">
        <f t="shared" si="13"/>
        <v>0</v>
      </c>
      <c r="D75" s="22">
        <f t="shared" si="13"/>
        <v>0</v>
      </c>
      <c r="E75" s="22">
        <f t="shared" si="13"/>
        <v>0</v>
      </c>
      <c r="F75" s="22">
        <f t="shared" si="13"/>
        <v>0</v>
      </c>
      <c r="G75" s="22">
        <f t="shared" si="13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2022-03-31T16:30:43Z</dcterms:created>
  <dcterms:modified xsi:type="dcterms:W3CDTF">2022-03-31T16:31:08Z</dcterms:modified>
</cp:coreProperties>
</file>