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rmato 2 LDF\2018\"/>
    </mc:Choice>
  </mc:AlternateContent>
  <bookViews>
    <workbookView xWindow="0" yWindow="0" windowWidth="20490" windowHeight="7650"/>
  </bookViews>
  <sheets>
    <sheet name="f2" sheetId="1" r:id="rId1"/>
  </sheets>
  <externalReferences>
    <externalReference r:id="rId2"/>
  </externalReferences>
  <definedNames>
    <definedName name="_xlnm.Database">#REF!</definedName>
    <definedName name="Secud">#REF!</definedName>
    <definedName name="_xlnm.Print_Titles" localSheetId="0">'f2'!$1:$4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0" i="1" s="1"/>
  <c r="C29" i="1" s="1"/>
  <c r="C17" i="1"/>
  <c r="F17" i="1"/>
  <c r="E18" i="1"/>
  <c r="E17" i="1" s="1"/>
  <c r="E16" i="1" s="1"/>
  <c r="E10" i="1" s="1"/>
  <c r="E29" i="1" s="1"/>
  <c r="G18" i="1"/>
  <c r="H18" i="1"/>
  <c r="E19" i="1"/>
  <c r="G19" i="1" s="1"/>
  <c r="H19" i="1"/>
  <c r="H17" i="1" s="1"/>
  <c r="H16" i="1" s="1"/>
  <c r="H10" i="1" s="1"/>
  <c r="H29" i="1" s="1"/>
  <c r="E20" i="1"/>
  <c r="G20" i="1"/>
  <c r="H20" i="1"/>
  <c r="D21" i="1"/>
  <c r="D17" i="1" s="1"/>
  <c r="D16" i="1" s="1"/>
  <c r="D10" i="1" s="1"/>
  <c r="D29" i="1" s="1"/>
  <c r="E21" i="1"/>
  <c r="H21" i="1"/>
  <c r="D22" i="1"/>
  <c r="G22" i="1" s="1"/>
  <c r="E22" i="1"/>
  <c r="H22" i="1"/>
  <c r="G42" i="1"/>
  <c r="H42" i="1"/>
  <c r="G43" i="1"/>
  <c r="H43" i="1"/>
  <c r="G44" i="1"/>
  <c r="H44" i="1"/>
  <c r="G45" i="1"/>
  <c r="H45" i="1"/>
  <c r="G46" i="1"/>
  <c r="H46" i="1"/>
  <c r="G21" i="1" l="1"/>
  <c r="G17" i="1" s="1"/>
  <c r="G16" i="1" s="1"/>
  <c r="G10" i="1" s="1"/>
  <c r="G29" i="1" s="1"/>
</calcChain>
</file>

<file path=xl/sharedStrings.xml><?xml version="1.0" encoding="utf-8"?>
<sst xmlns="http://schemas.openxmlformats.org/spreadsheetml/2006/main" count="48" uniqueCount="46">
  <si>
    <t xml:space="preserve">  C. Crédito XX</t>
  </si>
  <si>
    <t xml:space="preserve">  B. Crédito 2</t>
  </si>
  <si>
    <t xml:space="preserve">  A. Crédito 1</t>
  </si>
  <si>
    <t>6.-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</si>
  <si>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</si>
  <si>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</si>
  <si>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</si>
  <si>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</si>
  <si>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</si>
  <si>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Oblicaciones a Corto Plazo (k)</t>
  </si>
  <si>
    <r>
      <t xml:space="preserve">E. Instrumento Bono Cupón Cero FONREC </t>
    </r>
    <r>
      <rPr>
        <vertAlign val="superscript"/>
        <sz val="7"/>
        <color theme="1"/>
        <rFont val="Arial"/>
        <family val="2"/>
      </rPr>
      <t>2</t>
    </r>
  </si>
  <si>
    <r>
      <t xml:space="preserve">D. Instrumento Bono Cupón Cero FONREC </t>
    </r>
    <r>
      <rPr>
        <vertAlign val="superscript"/>
        <sz val="7"/>
        <color theme="1"/>
        <rFont val="Arial"/>
        <family val="2"/>
      </rPr>
      <t>2</t>
    </r>
  </si>
  <si>
    <r>
      <t xml:space="preserve">C. Instrumento Bono Cupón Cero FONREC </t>
    </r>
    <r>
      <rPr>
        <vertAlign val="superscript"/>
        <sz val="7"/>
        <color theme="1"/>
        <rFont val="Arial"/>
        <family val="2"/>
      </rPr>
      <t>2</t>
    </r>
  </si>
  <si>
    <r>
      <t xml:space="preserve">B. Instrumento Bono Cupón Cero PROFISE </t>
    </r>
    <r>
      <rPr>
        <vertAlign val="superscript"/>
        <sz val="7"/>
        <color theme="1"/>
        <rFont val="Arial"/>
        <family val="2"/>
      </rPr>
      <t>2</t>
    </r>
  </si>
  <si>
    <r>
      <t xml:space="preserve">A. Instrumento Bono Cupón Cero FONREC </t>
    </r>
    <r>
      <rPr>
        <vertAlign val="superscript"/>
        <sz val="7"/>
        <color theme="1"/>
        <rFont val="Arial"/>
        <family val="2"/>
      </rPr>
      <t>2</t>
    </r>
  </si>
  <si>
    <t>5.- Valor de Instrumentos Bono Cupón Cero ² (infomativo)</t>
  </si>
  <si>
    <t xml:space="preserve">   C. Deuda Contingente XX</t>
  </si>
  <si>
    <t xml:space="preserve">   B. Deuda Contingente 2</t>
  </si>
  <si>
    <t xml:space="preserve">   A. Deuda Contingente 1</t>
  </si>
  <si>
    <t>4.- Deuda Contingente ¹ (informativo)</t>
  </si>
  <si>
    <t>3.- Total de la Deuda Pública y Otros Pásivos (3=1+2)</t>
  </si>
  <si>
    <t>2.- Otros Pasivos</t>
  </si>
  <si>
    <t>b3) Arrendamientos Financieros</t>
  </si>
  <si>
    <t>b2) Títulos y Valores</t>
  </si>
  <si>
    <t>BBVA BANCOMER, S. A.</t>
  </si>
  <si>
    <t>SANTANDER, S. A.</t>
  </si>
  <si>
    <t>BANAMEX, S. A.</t>
  </si>
  <si>
    <t>b1) Instituciones de Crédito</t>
  </si>
  <si>
    <t xml:space="preserve">  B. Largo Plazo (B=b1+b2+b3)</t>
  </si>
  <si>
    <t xml:space="preserve">  a3) Arrendamientos Financieros</t>
  </si>
  <si>
    <t xml:space="preserve">  a2) Títulos y Valores</t>
  </si>
  <si>
    <t xml:space="preserve">   a1) Instituciones de Crédito</t>
  </si>
  <si>
    <t>A. Corto Plazo (A=a1+a2+a3)</t>
  </si>
  <si>
    <t xml:space="preserve">1.- Deuda Pública (1=A+B)  </t>
  </si>
  <si>
    <t>Pago de comisiones y demás costos asociados durante el Periodo (j)</t>
  </si>
  <si>
    <t>Pago de intereses del Período (i)</t>
  </si>
  <si>
    <t>Saldo Final del Período (h)  h=d+e-f+g</t>
  </si>
  <si>
    <t>Revaluaciones, Reclasificaciones y otros ajustes (g)</t>
  </si>
  <si>
    <t>Amortizaciones del Período (f)</t>
  </si>
  <si>
    <t xml:space="preserve">Disposiciones del Periodo (e) </t>
  </si>
  <si>
    <t>Saldo al 31 de diciembre de 2017 (d)</t>
  </si>
  <si>
    <t>Denominación de la Deuda Pública y Otros Pasivos ( c )</t>
  </si>
  <si>
    <t>(PESOS)</t>
  </si>
  <si>
    <t>Del 1 de enero al 31 de diciembre de 2018</t>
  </si>
  <si>
    <t>Formato 2 -Informe Analítico de la Deuda Pública y Otros Pasivos -LDF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</si>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</sst>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vertAlign val="superscript"/>
      <sz val="7"/>
      <color theme="1"/>
      <name val="Arial"/>
      <family val="2"/>
    </font>
    <font>
      <b/>
      <sz val="7"/>
      <color theme="0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58F37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2" fontId="3" fillId="0" borderId="1" xfId="1" applyNumberFormat="1" applyFont="1" applyBorder="1"/>
    <xf numFmtId="2" fontId="3" fillId="0" borderId="2" xfId="1" applyNumberFormat="1" applyFont="1" applyBorder="1"/>
    <xf numFmtId="0" fontId="2" fillId="0" borderId="1" xfId="0" applyFont="1" applyBorder="1"/>
    <xf numFmtId="0" fontId="2" fillId="0" borderId="2" xfId="0" applyFont="1" applyBorder="1"/>
    <xf numFmtId="2" fontId="3" fillId="0" borderId="3" xfId="1" applyNumberFormat="1" applyFont="1" applyBorder="1"/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2" fontId="3" fillId="0" borderId="4" xfId="1" applyNumberFormat="1" applyFont="1" applyBorder="1"/>
    <xf numFmtId="2" fontId="3" fillId="0" borderId="5" xfId="1" applyNumberFormat="1" applyFont="1" applyBorder="1"/>
    <xf numFmtId="0" fontId="2" fillId="0" borderId="4" xfId="0" applyFont="1" applyBorder="1"/>
    <xf numFmtId="0" fontId="2" fillId="0" borderId="5" xfId="0" applyFont="1" applyBorder="1"/>
    <xf numFmtId="2" fontId="3" fillId="0" borderId="6" xfId="1" applyNumberFormat="1" applyFont="1" applyBorder="1"/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2" fillId="0" borderId="6" xfId="0" applyFont="1" applyBorder="1"/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0" xfId="0" applyFont="1" applyBorder="1"/>
    <xf numFmtId="43" fontId="3" fillId="0" borderId="3" xfId="1" applyNumberFormat="1" applyFont="1" applyBorder="1"/>
    <xf numFmtId="43" fontId="3" fillId="0" borderId="3" xfId="1" applyNumberFormat="1" applyFont="1" applyFill="1" applyBorder="1"/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43" fontId="3" fillId="0" borderId="6" xfId="1" applyNumberFormat="1" applyFont="1" applyBorder="1"/>
    <xf numFmtId="43" fontId="3" fillId="0" borderId="6" xfId="1" applyNumberFormat="1" applyFont="1" applyFill="1" applyBorder="1"/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43" fontId="2" fillId="0" borderId="6" xfId="0" applyNumberFormat="1" applyFont="1" applyBorder="1"/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43" fontId="3" fillId="2" borderId="6" xfId="1" applyNumberFormat="1" applyFont="1" applyFill="1" applyBorder="1"/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6" fillId="0" borderId="4" xfId="0" applyFont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43" fontId="2" fillId="0" borderId="0" xfId="0" applyNumberFormat="1" applyFont="1"/>
    <xf numFmtId="0" fontId="4" fillId="0" borderId="4" xfId="0" applyFont="1" applyBorder="1" applyAlignment="1">
      <alignment horizontal="right" vertical="top"/>
    </xf>
    <xf numFmtId="0" fontId="4" fillId="0" borderId="5" xfId="0" applyFont="1" applyBorder="1" applyAlignment="1">
      <alignment horizontal="right" vertical="top"/>
    </xf>
    <xf numFmtId="0" fontId="2" fillId="0" borderId="9" xfId="0" applyFont="1" applyBorder="1"/>
    <xf numFmtId="0" fontId="2" fillId="0" borderId="7" xfId="0" applyFont="1" applyBorder="1"/>
    <xf numFmtId="0" fontId="2" fillId="0" borderId="8" xfId="0" applyFont="1" applyBorder="1"/>
    <xf numFmtId="0" fontId="8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866775</xdr:colOff>
      <xdr:row>58</xdr:row>
      <xdr:rowOff>152400</xdr:rowOff>
    </xdr:from>
    <xdr:to>
      <xdr:col>8</xdr:col>
      <xdr:colOff>784514</xdr:colOff>
      <xdr:row>63</xdr:row>
      <xdr:rowOff>152400</xdr:rowOff>
    </xdr:to>
    <xdr:sp macro="" textlink="">
      <xdr:nvSpPr>
        <xdr:cNvPr id="2" name="Texto 1">
          <a:extLst>
            <a:ext uri="{FF2B5EF4-FFF2-40B4-BE49-F238E27FC236}">
              <a16:creationId xmlns:a16="http://schemas.microsoft.com/office/drawing/2014/main" id="{5B3C7EA4-D1EA-4475-9073-5DB6EF4B4626}"/>
            </a:ext>
          </a:extLst>
        </xdr:cNvPr>
        <xdr:cNvSpPr txBox="1">
          <a:spLocks noChangeArrowheads="1"/>
        </xdr:cNvSpPr>
      </xdr:nvSpPr>
      <xdr:spPr bwMode="auto">
        <a:xfrm>
          <a:off x="4572000" y="11201400"/>
          <a:ext cx="2289464" cy="952500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_____________________________________________</a:t>
          </a:r>
        </a:p>
        <a:p>
          <a:pPr algn="ctr" rtl="0"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 P. Guadalupe Esther  Cárdenas Guerrero</a:t>
          </a:r>
        </a:p>
        <a:p>
          <a:pPr algn="ctr" rtl="0"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Subsecretaria de Egresos</a:t>
          </a:r>
        </a:p>
      </xdr:txBody>
    </xdr:sp>
    <xdr:clientData/>
  </xdr:twoCellAnchor>
  <xdr:twoCellAnchor>
    <xdr:from>
      <xdr:col>0</xdr:col>
      <xdr:colOff>600076</xdr:colOff>
      <xdr:row>59</xdr:row>
      <xdr:rowOff>19050</xdr:rowOff>
    </xdr:from>
    <xdr:to>
      <xdr:col>3</xdr:col>
      <xdr:colOff>962025</xdr:colOff>
      <xdr:row>63</xdr:row>
      <xdr:rowOff>161924</xdr:rowOff>
    </xdr:to>
    <xdr:sp macro="" textlink="">
      <xdr:nvSpPr>
        <xdr:cNvPr id="3" name="Texto 1">
          <a:extLst>
            <a:ext uri="{FF2B5EF4-FFF2-40B4-BE49-F238E27FC236}">
              <a16:creationId xmlns:a16="http://schemas.microsoft.com/office/drawing/2014/main" id="{A47C4E86-DAA8-44FC-9822-E0071899034E}"/>
            </a:ext>
          </a:extLst>
        </xdr:cNvPr>
        <xdr:cNvSpPr txBox="1">
          <a:spLocks noChangeArrowheads="1"/>
        </xdr:cNvSpPr>
      </xdr:nvSpPr>
      <xdr:spPr bwMode="auto">
        <a:xfrm>
          <a:off x="600076" y="11258550"/>
          <a:ext cx="2447924" cy="904874"/>
        </a:xfrm>
        <a:prstGeom prst="rect">
          <a:avLst/>
        </a:prstGeom>
        <a:noFill/>
        <a:ln w="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CG Omega"/>
          </a:endParaRPr>
        </a:p>
        <a:p>
          <a:pPr algn="ctr" rtl="0">
            <a:lnSpc>
              <a:spcPts val="9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CG Omega"/>
            </a:rPr>
            <a:t>_____________________________________________</a:t>
          </a:r>
        </a:p>
        <a:p>
          <a:pPr algn="ctr" rtl="0">
            <a:lnSpc>
              <a:spcPts val="900"/>
            </a:lnSpc>
            <a:defRPr sz="1000"/>
          </a:pPr>
          <a:endParaRPr lang="es-MX" sz="9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 P. América del Carmen Azar Pérez</a:t>
          </a:r>
        </a:p>
        <a:p>
          <a:pPr algn="ctr" rtl="0">
            <a:lnSpc>
              <a:spcPts val="800"/>
            </a:lnSpc>
            <a:defRPr sz="1000"/>
          </a:pPr>
          <a:r>
            <a:rPr lang="es-MX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Secretaria de Finanzas </a:t>
          </a:r>
          <a:r>
            <a:rPr lang="es-MX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del Gobierno del Estado </a:t>
          </a:r>
          <a:endParaRPr lang="es-MX" sz="9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2018%204to%20Trimestre%20LDF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workbookViewId="0">
      <selection activeCell="E59" sqref="E59"/>
    </sheetView>
  </sheetViews>
  <sheetFormatPr baseColWidth="10" defaultRowHeight="14.25" x14ac:dyDescent="0.2"/>
  <cols>
    <col min="1" max="1" width="11.42578125" style="1"/>
    <col min="2" max="2" width="18.140625" style="1" customWidth="1"/>
    <col min="3" max="4" width="17" style="1" customWidth="1"/>
    <col min="5" max="5" width="18.5703125" style="1" customWidth="1"/>
    <col min="6" max="6" width="14.28515625" style="1" customWidth="1"/>
    <col min="7" max="7" width="17.7109375" style="1" customWidth="1"/>
    <col min="8" max="8" width="15.85546875" style="1" customWidth="1"/>
    <col min="9" max="9" width="16.5703125" style="1" customWidth="1"/>
    <col min="10" max="10" width="11.5703125" style="1" customWidth="1"/>
    <col min="11" max="11" width="12.140625" style="1" customWidth="1"/>
    <col min="12" max="12" width="13.5703125" style="1" customWidth="1"/>
    <col min="13" max="13" width="9.28515625" style="1" customWidth="1"/>
    <col min="14" max="14" width="11" style="1" customWidth="1"/>
    <col min="15" max="15" width="9.28515625" style="1" customWidth="1"/>
    <col min="16" max="16" width="11.85546875" style="1" customWidth="1"/>
    <col min="17" max="17" width="15.140625" style="1" customWidth="1"/>
    <col min="18" max="18" width="13.7109375" style="1" customWidth="1"/>
    <col min="19" max="19" width="13.28515625" style="1" customWidth="1"/>
    <col min="20" max="16384" width="11.42578125" style="1"/>
  </cols>
  <sheetData>
    <row r="1" spans="1:12" ht="15" x14ac:dyDescent="0.25">
      <c r="A1" s="68" t="s">
        <v>45</v>
      </c>
      <c r="B1" s="68"/>
      <c r="C1" s="68"/>
      <c r="D1" s="68"/>
      <c r="E1" s="68"/>
      <c r="F1" s="68"/>
      <c r="G1" s="68"/>
      <c r="H1" s="68"/>
      <c r="I1" s="68"/>
    </row>
    <row r="2" spans="1:12" ht="15" x14ac:dyDescent="0.25">
      <c r="A2" s="67" t="s">
        <v>44</v>
      </c>
      <c r="B2" s="66"/>
      <c r="C2" s="66"/>
      <c r="D2" s="66"/>
      <c r="E2" s="66"/>
      <c r="F2" s="66"/>
      <c r="G2" s="66"/>
      <c r="H2" s="66"/>
      <c r="I2" s="65"/>
    </row>
    <row r="3" spans="1:12" ht="15" x14ac:dyDescent="0.25">
      <c r="A3" s="64" t="s">
        <v>43</v>
      </c>
      <c r="B3" s="64"/>
      <c r="C3" s="64"/>
      <c r="D3" s="64"/>
      <c r="E3" s="64"/>
      <c r="F3" s="64"/>
      <c r="G3" s="64"/>
      <c r="H3" s="64"/>
      <c r="I3" s="64"/>
    </row>
    <row r="4" spans="1:12" ht="15" x14ac:dyDescent="0.25">
      <c r="A4" s="63" t="s">
        <v>42</v>
      </c>
      <c r="B4" s="63"/>
      <c r="C4" s="63"/>
      <c r="D4" s="63"/>
      <c r="E4" s="63"/>
      <c r="F4" s="63"/>
      <c r="G4" s="63"/>
      <c r="H4" s="63"/>
      <c r="I4" s="63"/>
    </row>
    <row r="5" spans="1:12" ht="15" customHeight="1" x14ac:dyDescent="0.2">
      <c r="A5" s="62" t="s">
        <v>41</v>
      </c>
      <c r="B5" s="61"/>
      <c r="C5" s="58" t="s">
        <v>40</v>
      </c>
      <c r="D5" s="58" t="s">
        <v>39</v>
      </c>
      <c r="E5" s="58" t="s">
        <v>38</v>
      </c>
      <c r="F5" s="58" t="s">
        <v>37</v>
      </c>
      <c r="G5" s="58" t="s">
        <v>36</v>
      </c>
      <c r="H5" s="58" t="s">
        <v>35</v>
      </c>
      <c r="I5" s="58" t="s">
        <v>34</v>
      </c>
    </row>
    <row r="6" spans="1:12" x14ac:dyDescent="0.2">
      <c r="A6" s="60"/>
      <c r="B6" s="59"/>
      <c r="C6" s="58"/>
      <c r="D6" s="58"/>
      <c r="E6" s="58"/>
      <c r="F6" s="58"/>
      <c r="G6" s="58"/>
      <c r="H6" s="58"/>
      <c r="I6" s="58"/>
    </row>
    <row r="7" spans="1:12" x14ac:dyDescent="0.2">
      <c r="A7" s="60"/>
      <c r="B7" s="59"/>
      <c r="C7" s="58"/>
      <c r="D7" s="58"/>
      <c r="E7" s="58"/>
      <c r="F7" s="58"/>
      <c r="G7" s="58"/>
      <c r="H7" s="58"/>
      <c r="I7" s="58"/>
    </row>
    <row r="8" spans="1:12" x14ac:dyDescent="0.2">
      <c r="A8" s="57"/>
      <c r="B8" s="56"/>
      <c r="C8" s="55"/>
      <c r="D8" s="55"/>
      <c r="E8" s="55"/>
      <c r="F8" s="55"/>
      <c r="G8" s="55"/>
      <c r="H8" s="55"/>
      <c r="I8" s="55"/>
    </row>
    <row r="9" spans="1:12" ht="6" customHeight="1" x14ac:dyDescent="0.2">
      <c r="A9" s="54"/>
      <c r="B9" s="53"/>
      <c r="C9" s="52"/>
      <c r="D9" s="52"/>
      <c r="E9" s="52"/>
      <c r="F9" s="52"/>
      <c r="G9" s="52"/>
      <c r="H9" s="52"/>
      <c r="I9" s="52"/>
    </row>
    <row r="10" spans="1:12" x14ac:dyDescent="0.2">
      <c r="A10" s="44" t="s">
        <v>33</v>
      </c>
      <c r="B10" s="43"/>
      <c r="C10" s="33">
        <f>+C11+C16</f>
        <v>1028195370.6999999</v>
      </c>
      <c r="D10" s="33">
        <f>+D11+D16</f>
        <v>1363638442.46</v>
      </c>
      <c r="E10" s="33">
        <f>+E11+E16</f>
        <v>22649819.969999999</v>
      </c>
      <c r="F10" s="33">
        <v>0</v>
      </c>
      <c r="G10" s="33">
        <f>+G11+G16</f>
        <v>2369183993.1900001</v>
      </c>
      <c r="H10" s="33">
        <f>+H11+H16</f>
        <v>146633915.49000001</v>
      </c>
      <c r="I10" s="33">
        <v>0</v>
      </c>
    </row>
    <row r="11" spans="1:12" x14ac:dyDescent="0.2">
      <c r="A11" s="51" t="s">
        <v>32</v>
      </c>
      <c r="B11" s="50"/>
      <c r="C11" s="33">
        <v>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L11" s="49"/>
    </row>
    <row r="12" spans="1:12" x14ac:dyDescent="0.2">
      <c r="A12" s="41" t="s">
        <v>31</v>
      </c>
      <c r="B12" s="40"/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</row>
    <row r="13" spans="1:12" x14ac:dyDescent="0.2">
      <c r="A13" s="41" t="s">
        <v>30</v>
      </c>
      <c r="B13" s="40"/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</row>
    <row r="14" spans="1:12" x14ac:dyDescent="0.2">
      <c r="A14" s="41" t="s">
        <v>29</v>
      </c>
      <c r="B14" s="40"/>
      <c r="C14" s="33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</row>
    <row r="15" spans="1:12" ht="9" customHeight="1" x14ac:dyDescent="0.2">
      <c r="A15" s="48"/>
      <c r="B15" s="47"/>
      <c r="C15" s="37"/>
      <c r="D15" s="37"/>
      <c r="E15" s="37"/>
      <c r="F15" s="37"/>
      <c r="G15" s="37"/>
      <c r="H15" s="37"/>
      <c r="I15" s="37"/>
    </row>
    <row r="16" spans="1:12" x14ac:dyDescent="0.2">
      <c r="A16" s="15" t="s">
        <v>28</v>
      </c>
      <c r="B16" s="14"/>
      <c r="C16" s="33">
        <f>+C17+C23+C24</f>
        <v>1028195370.6999999</v>
      </c>
      <c r="D16" s="33">
        <f>+D17+D23+D24</f>
        <v>1363638442.46</v>
      </c>
      <c r="E16" s="33">
        <f>+E17+E23+E24</f>
        <v>22649819.969999999</v>
      </c>
      <c r="F16" s="33">
        <v>0</v>
      </c>
      <c r="G16" s="33">
        <f>+G17+G23+G24</f>
        <v>2369183993.1900001</v>
      </c>
      <c r="H16" s="33">
        <f>+H17+H23+H24</f>
        <v>146633915.49000001</v>
      </c>
      <c r="I16" s="33">
        <v>0</v>
      </c>
    </row>
    <row r="17" spans="1:9" x14ac:dyDescent="0.2">
      <c r="A17" s="41" t="s">
        <v>27</v>
      </c>
      <c r="B17" s="40"/>
      <c r="C17" s="33">
        <f>SUM(C18:C22)</f>
        <v>1028195370.6999999</v>
      </c>
      <c r="D17" s="33">
        <f>SUM(D18:D22)</f>
        <v>1363638442.46</v>
      </c>
      <c r="E17" s="33">
        <f>SUM(E18:E22)</f>
        <v>22649819.969999999</v>
      </c>
      <c r="F17" s="33">
        <f>SUM(F18:F22)</f>
        <v>0</v>
      </c>
      <c r="G17" s="33">
        <f>SUM(G18:G22)</f>
        <v>2369183993.1900001</v>
      </c>
      <c r="H17" s="33">
        <f>SUM(H18:H22)</f>
        <v>146633915.49000001</v>
      </c>
      <c r="I17" s="33">
        <v>0</v>
      </c>
    </row>
    <row r="18" spans="1:9" x14ac:dyDescent="0.2">
      <c r="A18" s="41" t="s">
        <v>26</v>
      </c>
      <c r="B18" s="40"/>
      <c r="C18" s="33">
        <v>513516175.89000005</v>
      </c>
      <c r="D18" s="33">
        <v>0</v>
      </c>
      <c r="E18" s="34">
        <f>2273669.16+2349528.63+2427919.08+2508924.96</f>
        <v>9560041.8300000001</v>
      </c>
      <c r="F18" s="34">
        <v>0</v>
      </c>
      <c r="G18" s="34">
        <f>+C18+D18-E18+F18</f>
        <v>503956134.06000006</v>
      </c>
      <c r="H18" s="34">
        <f>10581795.33+10903274.42+11098074.28+11247987.19</f>
        <v>43831131.219999999</v>
      </c>
      <c r="I18" s="33">
        <v>0</v>
      </c>
    </row>
    <row r="19" spans="1:9" x14ac:dyDescent="0.2">
      <c r="A19" s="41" t="s">
        <v>26</v>
      </c>
      <c r="B19" s="40"/>
      <c r="C19" s="33">
        <v>167700630.37</v>
      </c>
      <c r="D19" s="33">
        <v>0</v>
      </c>
      <c r="E19" s="34">
        <f>698063.58+721354+745421.5+770291.99</f>
        <v>2935131.0700000003</v>
      </c>
      <c r="F19" s="34">
        <v>0</v>
      </c>
      <c r="G19" s="34">
        <f>+C19+D19-E19+F19</f>
        <v>164765499.30000001</v>
      </c>
      <c r="H19" s="34">
        <f>3465098.94+3552896.97+3598785.81+3703351.85</f>
        <v>14320133.57</v>
      </c>
      <c r="I19" s="33">
        <v>0</v>
      </c>
    </row>
    <row r="20" spans="1:9" x14ac:dyDescent="0.2">
      <c r="A20" s="41" t="s">
        <v>26</v>
      </c>
      <c r="B20" s="40"/>
      <c r="C20" s="33">
        <v>104930828.54000002</v>
      </c>
      <c r="D20" s="33">
        <v>0</v>
      </c>
      <c r="E20" s="34">
        <f>436780.64+451353.54+466412.67+481974.2</f>
        <v>1836521.0499999998</v>
      </c>
      <c r="F20" s="34">
        <v>0</v>
      </c>
      <c r="G20" s="34">
        <f>+C20+D20-E20+F20</f>
        <v>103094307.49000002</v>
      </c>
      <c r="H20" s="34">
        <f>2088368.57+2223059.14+2251771.95+2317199.27</f>
        <v>8880398.9299999997</v>
      </c>
      <c r="I20" s="33">
        <v>0</v>
      </c>
    </row>
    <row r="21" spans="1:9" x14ac:dyDescent="0.2">
      <c r="A21" s="41" t="s">
        <v>25</v>
      </c>
      <c r="B21" s="40"/>
      <c r="C21" s="33">
        <v>99614651.159999996</v>
      </c>
      <c r="D21" s="33">
        <f>299450000+100000000+100000000+200550000</f>
        <v>700000000</v>
      </c>
      <c r="E21" s="34">
        <f>534072.76+1066362.98+1328769.38+1381268.01</f>
        <v>4310473.13</v>
      </c>
      <c r="F21" s="34">
        <v>0</v>
      </c>
      <c r="G21" s="34">
        <f>+C21+D21-E21+F21</f>
        <v>795304178.02999997</v>
      </c>
      <c r="H21" s="34">
        <f>3991797.93+9686586.51+13339674.51+13298664.01</f>
        <v>40316722.960000001</v>
      </c>
      <c r="I21" s="33">
        <v>0</v>
      </c>
    </row>
    <row r="22" spans="1:9" x14ac:dyDescent="0.2">
      <c r="A22" s="46"/>
      <c r="B22" s="45" t="s">
        <v>24</v>
      </c>
      <c r="C22" s="33">
        <v>142433084.74000001</v>
      </c>
      <c r="D22" s="33">
        <f>189645555.32+473992887.14</f>
        <v>663638442.46000004</v>
      </c>
      <c r="E22" s="34">
        <f>388764.37+613771.47+1241609+1763508.05</f>
        <v>4007652.8899999997</v>
      </c>
      <c r="F22" s="34">
        <v>0</v>
      </c>
      <c r="G22" s="34">
        <f>+C22+D22-E22+F22</f>
        <v>802063874.31000006</v>
      </c>
      <c r="H22" s="34">
        <f>3491533.83+6142890.28+11704931.52+17946173.18</f>
        <v>39285528.810000002</v>
      </c>
      <c r="I22" s="33">
        <v>0</v>
      </c>
    </row>
    <row r="23" spans="1:9" x14ac:dyDescent="0.2">
      <c r="A23" s="41" t="s">
        <v>23</v>
      </c>
      <c r="B23" s="40"/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</row>
    <row r="24" spans="1:9" x14ac:dyDescent="0.2">
      <c r="A24" s="41" t="s">
        <v>22</v>
      </c>
      <c r="B24" s="40"/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</row>
    <row r="25" spans="1:9" ht="7.5" customHeight="1" x14ac:dyDescent="0.2">
      <c r="A25" s="12"/>
      <c r="B25" s="11"/>
      <c r="C25" s="37"/>
      <c r="D25" s="37"/>
      <c r="E25" s="37"/>
      <c r="F25" s="37"/>
      <c r="G25" s="37"/>
      <c r="H25" s="37"/>
      <c r="I25" s="37"/>
    </row>
    <row r="26" spans="1:9" x14ac:dyDescent="0.2">
      <c r="A26" s="44" t="s">
        <v>21</v>
      </c>
      <c r="B26" s="43"/>
      <c r="C26" s="33">
        <v>671216723.11000001</v>
      </c>
      <c r="D26" s="42"/>
      <c r="E26" s="42"/>
      <c r="F26" s="42"/>
      <c r="G26" s="33">
        <v>685858365.27999997</v>
      </c>
      <c r="H26" s="42"/>
      <c r="I26" s="42"/>
    </row>
    <row r="27" spans="1:9" ht="15" customHeight="1" x14ac:dyDescent="0.2">
      <c r="A27" s="41"/>
      <c r="B27" s="40"/>
      <c r="C27" s="33"/>
      <c r="D27" s="33"/>
      <c r="E27" s="33"/>
      <c r="F27" s="33"/>
      <c r="G27" s="33"/>
      <c r="H27" s="33"/>
      <c r="I27" s="33"/>
    </row>
    <row r="28" spans="1:9" x14ac:dyDescent="0.2">
      <c r="A28" s="39" t="s">
        <v>20</v>
      </c>
      <c r="B28" s="38"/>
      <c r="C28" s="37"/>
      <c r="D28" s="37"/>
      <c r="E28" s="37"/>
      <c r="F28" s="37"/>
      <c r="G28" s="37"/>
      <c r="H28" s="37"/>
      <c r="I28" s="37"/>
    </row>
    <row r="29" spans="1:9" ht="22.5" customHeight="1" x14ac:dyDescent="0.2">
      <c r="A29" s="39"/>
      <c r="B29" s="38"/>
      <c r="C29" s="33">
        <f>+C10+C26</f>
        <v>1699412093.8099999</v>
      </c>
      <c r="D29" s="33">
        <f>+D10+D26</f>
        <v>1363638442.46</v>
      </c>
      <c r="E29" s="33">
        <f>+E10+E26</f>
        <v>22649819.969999999</v>
      </c>
      <c r="F29" s="33">
        <v>0</v>
      </c>
      <c r="G29" s="33">
        <f>+G10+G26</f>
        <v>3055042358.4700003</v>
      </c>
      <c r="H29" s="33">
        <f>+H10+H26</f>
        <v>146633915.49000001</v>
      </c>
      <c r="I29" s="33">
        <v>0</v>
      </c>
    </row>
    <row r="30" spans="1:9" ht="7.5" customHeight="1" x14ac:dyDescent="0.2">
      <c r="A30" s="12"/>
      <c r="B30" s="11"/>
      <c r="C30" s="37"/>
      <c r="D30" s="37"/>
      <c r="E30" s="37"/>
      <c r="F30" s="37"/>
      <c r="G30" s="37"/>
      <c r="H30" s="37"/>
      <c r="I30" s="37"/>
    </row>
    <row r="31" spans="1:9" ht="6" customHeight="1" x14ac:dyDescent="0.2">
      <c r="A31" s="12"/>
      <c r="B31" s="11"/>
      <c r="C31" s="37"/>
      <c r="D31" s="37"/>
      <c r="E31" s="37"/>
      <c r="F31" s="37"/>
      <c r="G31" s="37"/>
      <c r="H31" s="37"/>
      <c r="I31" s="37"/>
    </row>
    <row r="32" spans="1:9" ht="6" customHeight="1" x14ac:dyDescent="0.2">
      <c r="A32" s="12"/>
      <c r="B32" s="11"/>
      <c r="C32" s="37"/>
      <c r="D32" s="37"/>
      <c r="E32" s="37"/>
      <c r="F32" s="37"/>
      <c r="G32" s="37"/>
      <c r="H32" s="37"/>
      <c r="I32" s="37"/>
    </row>
    <row r="33" spans="1:9" x14ac:dyDescent="0.2">
      <c r="A33" s="18" t="s">
        <v>19</v>
      </c>
      <c r="B33" s="17"/>
      <c r="C33" s="37"/>
      <c r="D33" s="37"/>
      <c r="E33" s="37"/>
      <c r="F33" s="37"/>
      <c r="G33" s="37"/>
      <c r="H33" s="37"/>
      <c r="I33" s="37"/>
    </row>
    <row r="34" spans="1:9" x14ac:dyDescent="0.2">
      <c r="A34" s="18"/>
      <c r="B34" s="17"/>
      <c r="C34" s="37">
        <v>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</row>
    <row r="35" spans="1:9" x14ac:dyDescent="0.2">
      <c r="A35" s="15" t="s">
        <v>18</v>
      </c>
      <c r="B35" s="14"/>
      <c r="C35" s="37"/>
      <c r="D35" s="37"/>
      <c r="E35" s="37"/>
      <c r="F35" s="37"/>
      <c r="G35" s="37"/>
      <c r="H35" s="37"/>
      <c r="I35" s="37"/>
    </row>
    <row r="36" spans="1:9" x14ac:dyDescent="0.2">
      <c r="A36" s="15" t="s">
        <v>17</v>
      </c>
      <c r="B36" s="14"/>
      <c r="C36" s="37"/>
      <c r="D36" s="37"/>
      <c r="E36" s="37"/>
      <c r="F36" s="37"/>
      <c r="G36" s="37"/>
      <c r="H36" s="37"/>
      <c r="I36" s="37"/>
    </row>
    <row r="37" spans="1:9" x14ac:dyDescent="0.2">
      <c r="A37" s="15" t="s">
        <v>16</v>
      </c>
      <c r="B37" s="14"/>
      <c r="C37" s="37"/>
      <c r="D37" s="37"/>
      <c r="E37" s="37"/>
      <c r="F37" s="37"/>
      <c r="G37" s="37"/>
      <c r="H37" s="37"/>
      <c r="I37" s="37"/>
    </row>
    <row r="38" spans="1:9" ht="6.75" customHeight="1" x14ac:dyDescent="0.2">
      <c r="A38" s="12"/>
      <c r="B38" s="11"/>
      <c r="C38" s="37"/>
      <c r="D38" s="37"/>
      <c r="E38" s="37"/>
      <c r="F38" s="37"/>
      <c r="G38" s="37"/>
      <c r="H38" s="37"/>
      <c r="I38" s="37"/>
    </row>
    <row r="39" spans="1:9" ht="15" customHeight="1" x14ac:dyDescent="0.2">
      <c r="A39" s="18" t="s">
        <v>15</v>
      </c>
      <c r="B39" s="17"/>
      <c r="C39" s="37"/>
      <c r="D39" s="37"/>
      <c r="E39" s="37"/>
      <c r="F39" s="37"/>
      <c r="G39" s="37"/>
      <c r="H39" s="37"/>
      <c r="I39" s="37"/>
    </row>
    <row r="40" spans="1:9" ht="18.75" customHeight="1" x14ac:dyDescent="0.2">
      <c r="A40" s="18"/>
      <c r="B40" s="17"/>
      <c r="C40" s="37"/>
      <c r="D40" s="37"/>
      <c r="E40" s="37"/>
      <c r="F40" s="37"/>
      <c r="G40" s="37"/>
      <c r="H40" s="37"/>
      <c r="I40" s="37"/>
    </row>
    <row r="41" spans="1:9" ht="6" customHeight="1" x14ac:dyDescent="0.2">
      <c r="A41" s="18"/>
      <c r="B41" s="17"/>
      <c r="C41" s="37"/>
      <c r="D41" s="37"/>
      <c r="E41" s="37"/>
      <c r="F41" s="37"/>
      <c r="G41" s="37"/>
      <c r="H41" s="37"/>
      <c r="I41" s="37"/>
    </row>
    <row r="42" spans="1:9" x14ac:dyDescent="0.2">
      <c r="A42" s="36" t="s">
        <v>14</v>
      </c>
      <c r="B42" s="35"/>
      <c r="C42" s="33">
        <v>83449015</v>
      </c>
      <c r="D42" s="33">
        <v>0</v>
      </c>
      <c r="E42" s="34"/>
      <c r="F42" s="33">
        <v>0</v>
      </c>
      <c r="G42" s="34">
        <f>+C42+D42-E42+F42</f>
        <v>83449015</v>
      </c>
      <c r="H42" s="34">
        <f>1771205.35+1810565.46+1810565.46+1790885.4</f>
        <v>7183221.6699999999</v>
      </c>
      <c r="I42" s="33">
        <v>0</v>
      </c>
    </row>
    <row r="43" spans="1:9" x14ac:dyDescent="0.2">
      <c r="A43" s="36" t="s">
        <v>13</v>
      </c>
      <c r="B43" s="35"/>
      <c r="C43" s="33">
        <v>208708907</v>
      </c>
      <c r="D43" s="33">
        <v>0</v>
      </c>
      <c r="E43" s="34"/>
      <c r="F43" s="33">
        <v>0</v>
      </c>
      <c r="G43" s="34">
        <f>+C43+D43-E43+F43</f>
        <v>208708907</v>
      </c>
      <c r="H43" s="34">
        <f>4171639.74+4264342.84+4357045.91+4217991.27</f>
        <v>17011019.759999998</v>
      </c>
      <c r="I43" s="33">
        <v>0</v>
      </c>
    </row>
    <row r="44" spans="1:9" x14ac:dyDescent="0.2">
      <c r="A44" s="36" t="s">
        <v>12</v>
      </c>
      <c r="B44" s="35"/>
      <c r="C44" s="33">
        <v>72675017</v>
      </c>
      <c r="D44" s="33">
        <v>0</v>
      </c>
      <c r="E44" s="34"/>
      <c r="F44" s="33">
        <v>0</v>
      </c>
      <c r="G44" s="34">
        <f>+C44+D44-E44+F44</f>
        <v>72675017</v>
      </c>
      <c r="H44" s="34">
        <f>1565098.18+1531074.28+1548086.23+1548086.25</f>
        <v>6192344.9399999995</v>
      </c>
      <c r="I44" s="33">
        <v>0</v>
      </c>
    </row>
    <row r="45" spans="1:9" x14ac:dyDescent="0.2">
      <c r="A45" s="36" t="s">
        <v>11</v>
      </c>
      <c r="B45" s="35"/>
      <c r="C45" s="33">
        <v>6854706</v>
      </c>
      <c r="D45" s="33">
        <v>0</v>
      </c>
      <c r="E45" s="34"/>
      <c r="F45" s="33">
        <v>0</v>
      </c>
      <c r="G45" s="34">
        <f>+C45+D45-E45+F45</f>
        <v>6854706</v>
      </c>
      <c r="H45" s="34">
        <f>145588.17+145588.17+147188.04+145588.17</f>
        <v>583952.55000000005</v>
      </c>
      <c r="I45" s="33">
        <v>0</v>
      </c>
    </row>
    <row r="46" spans="1:9" x14ac:dyDescent="0.2">
      <c r="A46" s="32" t="s">
        <v>10</v>
      </c>
      <c r="B46" s="31"/>
      <c r="C46" s="29">
        <v>104534855</v>
      </c>
      <c r="D46" s="29">
        <v>0</v>
      </c>
      <c r="E46" s="30"/>
      <c r="F46" s="29">
        <v>0</v>
      </c>
      <c r="G46" s="30">
        <f>+C46+D46-E46+F46</f>
        <v>104534855</v>
      </c>
      <c r="H46" s="30">
        <f>2157820.5+2110911.36+2134365.93+2134365.93</f>
        <v>8537463.7199999988</v>
      </c>
      <c r="I46" s="29">
        <v>0</v>
      </c>
    </row>
    <row r="47" spans="1:9" x14ac:dyDescent="0.2">
      <c r="E47" s="28"/>
    </row>
    <row r="48" spans="1:9" x14ac:dyDescent="0.2">
      <c r="A48" s="25" t="s">
        <v>9</v>
      </c>
      <c r="B48" s="27"/>
      <c r="C48" s="26" t="s">
        <v>8</v>
      </c>
      <c r="D48" s="26" t="s">
        <v>7</v>
      </c>
      <c r="E48" s="26" t="s">
        <v>6</v>
      </c>
      <c r="F48" s="25" t="s">
        <v>5</v>
      </c>
      <c r="G48" s="24"/>
      <c r="H48" s="25" t="s">
        <v>4</v>
      </c>
      <c r="I48" s="24"/>
    </row>
    <row r="49" spans="1:9" x14ac:dyDescent="0.2">
      <c r="A49" s="23"/>
      <c r="B49" s="22"/>
      <c r="C49" s="21"/>
      <c r="D49" s="21"/>
      <c r="E49" s="21"/>
      <c r="F49" s="20"/>
      <c r="G49" s="19"/>
      <c r="H49" s="20"/>
      <c r="I49" s="19"/>
    </row>
    <row r="50" spans="1:9" x14ac:dyDescent="0.2">
      <c r="A50" s="12"/>
      <c r="B50" s="11"/>
      <c r="C50" s="16"/>
      <c r="D50" s="16"/>
      <c r="E50" s="16"/>
      <c r="F50" s="12"/>
      <c r="G50" s="11"/>
      <c r="H50" s="12"/>
      <c r="I50" s="11"/>
    </row>
    <row r="51" spans="1:9" x14ac:dyDescent="0.2">
      <c r="A51" s="18" t="s">
        <v>3</v>
      </c>
      <c r="B51" s="17"/>
      <c r="C51" s="16"/>
      <c r="D51" s="16"/>
      <c r="E51" s="16"/>
      <c r="F51" s="12"/>
      <c r="G51" s="11"/>
      <c r="H51" s="12"/>
      <c r="I51" s="11"/>
    </row>
    <row r="52" spans="1:9" x14ac:dyDescent="0.2">
      <c r="A52" s="18"/>
      <c r="B52" s="17"/>
      <c r="C52" s="16"/>
      <c r="D52" s="16"/>
      <c r="E52" s="16"/>
      <c r="F52" s="12"/>
      <c r="G52" s="11"/>
      <c r="H52" s="12"/>
      <c r="I52" s="11"/>
    </row>
    <row r="53" spans="1:9" x14ac:dyDescent="0.2">
      <c r="A53" s="15"/>
      <c r="B53" s="14"/>
      <c r="C53" s="16"/>
      <c r="D53" s="16"/>
      <c r="E53" s="16"/>
      <c r="F53" s="12"/>
      <c r="G53" s="11"/>
      <c r="H53" s="12"/>
      <c r="I53" s="11"/>
    </row>
    <row r="54" spans="1:9" x14ac:dyDescent="0.2">
      <c r="A54" s="15" t="s">
        <v>2</v>
      </c>
      <c r="B54" s="14"/>
      <c r="C54" s="13">
        <v>0</v>
      </c>
      <c r="D54" s="13"/>
      <c r="E54" s="13"/>
      <c r="F54" s="12"/>
      <c r="G54" s="11"/>
      <c r="H54" s="10"/>
      <c r="I54" s="9"/>
    </row>
    <row r="55" spans="1:9" x14ac:dyDescent="0.2">
      <c r="A55" s="15" t="s">
        <v>1</v>
      </c>
      <c r="B55" s="14"/>
      <c r="C55" s="13">
        <v>0</v>
      </c>
      <c r="D55" s="13"/>
      <c r="E55" s="13"/>
      <c r="F55" s="12"/>
      <c r="G55" s="11"/>
      <c r="H55" s="10"/>
      <c r="I55" s="9"/>
    </row>
    <row r="56" spans="1:9" x14ac:dyDescent="0.2">
      <c r="A56" s="8" t="s">
        <v>0</v>
      </c>
      <c r="B56" s="7"/>
      <c r="C56" s="6">
        <v>0</v>
      </c>
      <c r="D56" s="6"/>
      <c r="E56" s="6"/>
      <c r="F56" s="5"/>
      <c r="G56" s="4"/>
      <c r="H56" s="3"/>
      <c r="I56" s="2"/>
    </row>
  </sheetData>
  <mergeCells count="49">
    <mergeCell ref="D5:D8"/>
    <mergeCell ref="E5:E8"/>
    <mergeCell ref="F5:F8"/>
    <mergeCell ref="G5:G8"/>
    <mergeCell ref="A16:B16"/>
    <mergeCell ref="A17:B17"/>
    <mergeCell ref="A18:B18"/>
    <mergeCell ref="A19:B19"/>
    <mergeCell ref="A1:I1"/>
    <mergeCell ref="A2:I2"/>
    <mergeCell ref="A3:I3"/>
    <mergeCell ref="A4:I4"/>
    <mergeCell ref="A5:B8"/>
    <mergeCell ref="C5:C8"/>
    <mergeCell ref="A37:B37"/>
    <mergeCell ref="A39:B41"/>
    <mergeCell ref="A20:B20"/>
    <mergeCell ref="H5:H8"/>
    <mergeCell ref="I5:I8"/>
    <mergeCell ref="A10:B10"/>
    <mergeCell ref="A11:B11"/>
    <mergeCell ref="A12:B12"/>
    <mergeCell ref="A13:B13"/>
    <mergeCell ref="A14:B14"/>
    <mergeCell ref="A42:B42"/>
    <mergeCell ref="A21:B21"/>
    <mergeCell ref="A23:B23"/>
    <mergeCell ref="A24:B24"/>
    <mergeCell ref="A26:B26"/>
    <mergeCell ref="A27:B27"/>
    <mergeCell ref="A28:B29"/>
    <mergeCell ref="A33:B34"/>
    <mergeCell ref="A35:B35"/>
    <mergeCell ref="A36:B36"/>
    <mergeCell ref="H48:I49"/>
    <mergeCell ref="A51:B52"/>
    <mergeCell ref="A53:B53"/>
    <mergeCell ref="A43:B43"/>
    <mergeCell ref="A44:B44"/>
    <mergeCell ref="A45:B45"/>
    <mergeCell ref="A46:B46"/>
    <mergeCell ref="A48:B49"/>
    <mergeCell ref="C48:C49"/>
    <mergeCell ref="A54:B54"/>
    <mergeCell ref="A55:B55"/>
    <mergeCell ref="A56:B56"/>
    <mergeCell ref="D48:D49"/>
    <mergeCell ref="E48:E49"/>
    <mergeCell ref="F48:G49"/>
  </mergeCells>
  <pageMargins left="0.11811023622047245" right="0" top="0.11811023622047245" bottom="0.39370078740157483" header="0.11811023622047245" footer="0.11811023622047245"/>
  <pageSetup scale="9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</vt:lpstr>
      <vt:lpstr>'f2'!Títulos_a_imprimir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2019-03-26T20:18:11Z</dcterms:created>
  <dcterms:modified xsi:type="dcterms:W3CDTF">2019-03-26T20:19:09Z</dcterms:modified>
</cp:coreProperties>
</file>