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 2 LDF\"/>
    </mc:Choice>
  </mc:AlternateContent>
  <bookViews>
    <workbookView xWindow="0" yWindow="0" windowWidth="20490" windowHeight="7650"/>
  </bookViews>
  <sheets>
    <sheet name="F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creed">[2]CATALOGOS!$M$1:$M$87</definedName>
    <definedName name="ALI">#REF!</definedName>
    <definedName name="Alta">[3]CATALOGOS!$J$1:$J$6</definedName>
    <definedName name="_xlnm.Database">#REF!</definedName>
    <definedName name="concentrado">#REF!</definedName>
    <definedName name="D">[4]CATALOGOS!$M$1:$M$87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[2]CATALOGOS!$T$1:$T$3</definedName>
    <definedName name="garantia">[5]CATALOGOS!$C$1:$C$5</definedName>
    <definedName name="Garantias">[2]CATALOGOS!$W$1:$W$10</definedName>
    <definedName name="garuantias">[6]CATALOGOS!$W$1:$W$10</definedName>
    <definedName name="GobEdo">#REF!</definedName>
    <definedName name="H">[7]CATALOGOS!$I$1:$I$2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oax">#REF!</definedName>
    <definedName name="RESP">[8]CATALOGOS!$I$1:$I$2</definedName>
    <definedName name="RESP1">[2]CATALOGOS!$I$1:$I$2</definedName>
    <definedName name="SOBRETAA">[2]CATALOGOS!$E$1:$E$3</definedName>
    <definedName name="sobretasa">[9]CATALOGOS!$E$1:$E$3</definedName>
    <definedName name="sobretasas">[2]CATALOGOS!$E$1:$E$3</definedName>
    <definedName name="tasas">[9]CATALOGOS!$G$1:$G$6</definedName>
    <definedName name="_xlnm.Print_Titles" localSheetId="0">'F2'!$1:$4</definedName>
    <definedName name="ttf">[10]CATALOGOS!$E$1:$E$3</definedName>
    <definedName name="VER">#REF!</definedName>
    <definedName name="W">[11]CATALOGOS!$E$1:$E$3</definedName>
    <definedName name="X">[11]CATALOGOS!$G$1:$G$6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 s="1"/>
  <c r="C10" i="1" s="1"/>
  <c r="C28" i="1" s="1"/>
  <c r="H17" i="1"/>
  <c r="H16" i="1" s="1"/>
  <c r="H10" i="1" s="1"/>
  <c r="H28" i="1" s="1"/>
  <c r="E18" i="1"/>
  <c r="G18" i="1"/>
  <c r="G17" i="1" s="1"/>
  <c r="G16" i="1" s="1"/>
  <c r="G10" i="1" s="1"/>
  <c r="G28" i="1" s="1"/>
  <c r="H18" i="1"/>
  <c r="E19" i="1"/>
  <c r="G19" i="1" s="1"/>
  <c r="H19" i="1"/>
  <c r="E20" i="1"/>
  <c r="G20" i="1"/>
  <c r="H20" i="1"/>
  <c r="G25" i="1"/>
  <c r="D28" i="1"/>
  <c r="H41" i="1"/>
  <c r="H42" i="1"/>
  <c r="H43" i="1"/>
  <c r="H44" i="1"/>
  <c r="H45" i="1"/>
  <c r="E17" i="1" l="1"/>
  <c r="E16" i="1" s="1"/>
  <c r="E10" i="1" s="1"/>
  <c r="E28" i="1" s="1"/>
</calcChain>
</file>

<file path=xl/sharedStrings.xml><?xml version="1.0" encoding="utf-8"?>
<sst xmlns="http://schemas.openxmlformats.org/spreadsheetml/2006/main" count="48" uniqueCount="46">
  <si>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El saldo insoluto se obtiene restando el valor nominal de los Bonos Cupón Cero con fecha al 31.DIC.16 y 30.JUN.17. Cifras dadas a conocer por Banobras, S. N. C., en su carácter de fiduciario de los fideicomisos de FONREC F/2186 y PROFISE F/2198.</t>
    </r>
  </si>
  <si>
    <t xml:space="preserve">  C. Crédito XX</t>
  </si>
  <si>
    <t xml:space="preserve">  B. Crédito 2</t>
  </si>
  <si>
    <t xml:space="preserve">  A. Crédito 1</t>
  </si>
  <si>
    <t>6.-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</si>
  <si>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</si>
  <si>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</si>
  <si>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</si>
  <si>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</si>
  <si>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</si>
  <si>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Oblicaciones a Corto Plazo (k)</t>
  </si>
  <si>
    <r>
      <t xml:space="preserve">E.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</si>
  <si>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t xml:space="preserve">D.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</si>
  <si>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t xml:space="preserve">C.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</si>
  <si>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t xml:space="preserve">B. Instrumento Bono Cupón Cero PROFISE </t>
    </r>
    <r>
      <rPr>
        <vertAlign val="superscript"/>
        <sz val="7"/>
        <color theme="1"/>
        <rFont val="Azo Sans"/>
        <family val="3"/>
      </rPr>
      <t>2</t>
    </r>
  </si>
  <si>
    <r>
      <t xml:space="preserve">A. Instrumento Bono Cupón Cero FONREC </t>
    </r>
    <r>
      <rPr>
        <vertAlign val="superscript"/>
        <sz val="7"/>
        <color theme="1"/>
        <rFont val="Azo Sans"/>
        <family val="3"/>
      </rPr>
      <t>2</t>
    </r>
  </si>
  <si>
    <r>
      <t xml:space="preserve">5.- Valor de Instrumentos Bono Cupón Cero </t>
    </r>
    <r>
      <rPr>
        <b/>
        <sz val="8"/>
        <color theme="1"/>
        <rFont val="Calibri"/>
        <family val="2"/>
      </rPr>
      <t>²</t>
    </r>
    <r>
      <rPr>
        <b/>
        <sz val="8"/>
        <color theme="1"/>
        <rFont val="Azo Sans"/>
        <family val="3"/>
      </rPr>
      <t xml:space="preserve"> (infomativo)</t>
    </r>
  </si>
  <si>
    <t xml:space="preserve">   C. Deuda Contingente XX</t>
  </si>
  <si>
    <t xml:space="preserve">   B. Deuda Contingente 2</t>
  </si>
  <si>
    <t xml:space="preserve">   A. Deuda Contingente 1</t>
  </si>
  <si>
    <r>
      <t xml:space="preserve">4.- Deuda Contingente </t>
    </r>
    <r>
      <rPr>
        <b/>
        <sz val="8"/>
        <color theme="1"/>
        <rFont val="Calibri"/>
        <family val="2"/>
      </rPr>
      <t>¹</t>
    </r>
    <r>
      <rPr>
        <b/>
        <sz val="8"/>
        <color theme="1"/>
        <rFont val="Azo Sans"/>
        <family val="3"/>
      </rPr>
      <t xml:space="preserve"> (informativo)</t>
    </r>
  </si>
  <si>
    <t>3.- Total de la Deuda Pública y Otros Pásivos (3=1+2)</t>
  </si>
  <si>
    <t>2.- Otros Pasivos</t>
  </si>
  <si>
    <t>b3) Arrendamientos Financieros</t>
  </si>
  <si>
    <t>b2) Títulos y Valores</t>
  </si>
  <si>
    <t>SANTANDER, S. A.</t>
  </si>
  <si>
    <t>BANAMEX, S. A.</t>
  </si>
  <si>
    <t>b1) Instituciones de Crédito</t>
  </si>
  <si>
    <t xml:space="preserve">  B. Largo Plazo (B=b1+b2+b3)</t>
  </si>
  <si>
    <t xml:space="preserve">  a3) Arrendamientos Financieros</t>
  </si>
  <si>
    <t xml:space="preserve">  a2) Títulos y Valores</t>
  </si>
  <si>
    <t xml:space="preserve">   a1) Instituciones de Crédito</t>
  </si>
  <si>
    <t>A. Corto Plazo (A=a1+a2+a3)</t>
  </si>
  <si>
    <t xml:space="preserve">1.- Deuda Pública (1=A+B)  </t>
  </si>
  <si>
    <t>Pago de comisiones y demás costos asociados durante el Periodo (j)</t>
  </si>
  <si>
    <t>Pago de intereses del Período (i)</t>
  </si>
  <si>
    <t>Saldo Final del Período (h)  h=d+e-f+g</t>
  </si>
  <si>
    <t>Revaluaciones, Reclasificaciones y otros ajustes (g)</t>
  </si>
  <si>
    <t>Amortizaciones del Período (f)</t>
  </si>
  <si>
    <t xml:space="preserve">Disposiciones del Periodo (e) </t>
  </si>
  <si>
    <t>Saldo al 31 de diciembre de 2016 (d)</t>
  </si>
  <si>
    <t>Denominación de la Deuda Pública y Otros Pasivos ( c )</t>
  </si>
  <si>
    <t>(PESOS)</t>
  </si>
  <si>
    <t>Del 1 de enero al 30 de junio de 2017</t>
  </si>
  <si>
    <t>Formato 2 -Informe Analítico de la Deuda Pública y Otros Pasivos -LDF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</si>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</sst>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Azo Sans"/>
      <family val="3"/>
    </font>
    <font>
      <sz val="8"/>
      <color theme="1"/>
      <name val="Azo Sans"/>
      <family val="3"/>
    </font>
    <font>
      <b/>
      <sz val="8"/>
      <color theme="1"/>
      <name val="Azo Sans"/>
      <family val="3"/>
    </font>
    <font>
      <b/>
      <sz val="8"/>
      <color theme="1"/>
      <name val="Azo Sans Lt"/>
      <family val="3"/>
    </font>
    <font>
      <sz val="8"/>
      <color theme="1"/>
      <name val="Azo Sans Lt"/>
      <family val="3"/>
    </font>
    <font>
      <sz val="9"/>
      <color theme="1"/>
      <name val="Arial"/>
      <family val="2"/>
    </font>
    <font>
      <sz val="7"/>
      <color theme="1"/>
      <name val="Azo Sans"/>
      <family val="3"/>
    </font>
    <font>
      <vertAlign val="superscript"/>
      <sz val="7"/>
      <color theme="1"/>
      <name val="Azo Sans"/>
      <family val="3"/>
    </font>
    <font>
      <b/>
      <sz val="8"/>
      <color theme="1"/>
      <name val="Calibri"/>
      <family val="2"/>
    </font>
    <font>
      <b/>
      <sz val="7"/>
      <color theme="0"/>
      <name val="Arial"/>
      <family val="2"/>
    </font>
    <font>
      <b/>
      <sz val="11"/>
      <color theme="1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58F37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wrapText="1"/>
    </xf>
    <xf numFmtId="2" fontId="5" fillId="0" borderId="2" xfId="1" applyNumberFormat="1" applyFont="1" applyBorder="1"/>
    <xf numFmtId="2" fontId="5" fillId="0" borderId="3" xfId="1" applyNumberFormat="1" applyFont="1" applyBorder="1"/>
    <xf numFmtId="0" fontId="0" fillId="0" borderId="2" xfId="0" applyBorder="1"/>
    <xf numFmtId="0" fontId="0" fillId="0" borderId="3" xfId="0" applyBorder="1"/>
    <xf numFmtId="2" fontId="5" fillId="0" borderId="4" xfId="1" applyNumberFormat="1" applyFont="1" applyBorder="1"/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2" fontId="5" fillId="0" borderId="5" xfId="1" applyNumberFormat="1" applyFont="1" applyBorder="1"/>
    <xf numFmtId="2" fontId="5" fillId="0" borderId="6" xfId="1" applyNumberFormat="1" applyFont="1" applyBorder="1"/>
    <xf numFmtId="0" fontId="0" fillId="0" borderId="5" xfId="0" applyBorder="1"/>
    <xf numFmtId="0" fontId="0" fillId="0" borderId="6" xfId="0" applyBorder="1"/>
    <xf numFmtId="2" fontId="5" fillId="0" borderId="7" xfId="1" applyNumberFormat="1" applyFont="1" applyBorder="1"/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0" fillId="0" borderId="7" xfId="0" applyBorder="1"/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2" fontId="10" fillId="0" borderId="4" xfId="1" applyNumberFormat="1" applyFont="1" applyBorder="1"/>
    <xf numFmtId="43" fontId="10" fillId="0" borderId="4" xfId="1" applyFont="1" applyFill="1" applyBorder="1"/>
    <xf numFmtId="43" fontId="10" fillId="0" borderId="4" xfId="1" applyFont="1" applyBorder="1"/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2" fontId="10" fillId="0" borderId="7" xfId="1" applyNumberFormat="1" applyFont="1" applyBorder="1"/>
    <xf numFmtId="43" fontId="10" fillId="0" borderId="7" xfId="1" applyFont="1" applyFill="1" applyBorder="1"/>
    <xf numFmtId="43" fontId="10" fillId="0" borderId="7" xfId="1" applyFont="1" applyBorder="1"/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2" fillId="0" borderId="7" xfId="0" applyFont="1" applyBorder="1"/>
    <xf numFmtId="4" fontId="2" fillId="0" borderId="7" xfId="0" applyNumberFormat="1" applyFont="1" applyBorder="1"/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2" fontId="10" fillId="0" borderId="7" xfId="1" applyNumberFormat="1" applyFont="1" applyFill="1" applyBorder="1"/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43" fontId="0" fillId="0" borderId="0" xfId="0" applyNumberFormat="1"/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58</xdr:row>
      <xdr:rowOff>152400</xdr:rowOff>
    </xdr:from>
    <xdr:to>
      <xdr:col>8</xdr:col>
      <xdr:colOff>784514</xdr:colOff>
      <xdr:row>63</xdr:row>
      <xdr:rowOff>152400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572000" y="11201400"/>
          <a:ext cx="2289464" cy="952500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600076</xdr:colOff>
      <xdr:row>59</xdr:row>
      <xdr:rowOff>19050</xdr:rowOff>
    </xdr:from>
    <xdr:to>
      <xdr:col>3</xdr:col>
      <xdr:colOff>962025</xdr:colOff>
      <xdr:row>63</xdr:row>
      <xdr:rowOff>161924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00076" y="11258550"/>
          <a:ext cx="2447924" cy="9048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del Gobierno del Estado </a:t>
          </a: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17%202do%20Trimestre%20LDF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deuda%20de%20abril-junio%20(06-08-201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Reportes%20Junio%202012/ZAC-02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-Deuda/Septiembre%202012/Reportes%20Recibidos%20Tercer%20Trimestre/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Mis%20documentos/jaime/MAR09/16%20MICH%2012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uda/Estadis-Deuda/Septiembre%202013/Reportes%20recibidos/SON-03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_martinez/AppData/Local/Microsoft/Windows/Temporary%20Internet%20Files/Content.Outlook/WRD1MHBP/II%20trim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06%20COL%2003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Analitico junto"/>
      <sheetName val="F1"/>
      <sheetName val="Informe Analitico de la Deuda C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workbookViewId="0">
      <selection activeCell="D5" sqref="D5:D8"/>
    </sheetView>
  </sheetViews>
  <sheetFormatPr baseColWidth="10" defaultRowHeight="15" x14ac:dyDescent="0.25"/>
  <cols>
    <col min="2" max="2" width="18.140625" customWidth="1"/>
    <col min="3" max="4" width="17" customWidth="1"/>
    <col min="5" max="5" width="18.5703125" customWidth="1"/>
    <col min="6" max="6" width="14.28515625" customWidth="1"/>
    <col min="7" max="7" width="17.7109375" customWidth="1"/>
    <col min="8" max="8" width="15.85546875" customWidth="1"/>
    <col min="9" max="9" width="16.5703125" customWidth="1"/>
    <col min="10" max="10" width="11.5703125" customWidth="1"/>
    <col min="11" max="11" width="12.140625" customWidth="1"/>
    <col min="12" max="12" width="13.5703125" customWidth="1"/>
    <col min="13" max="13" width="9.28515625" customWidth="1"/>
    <col min="14" max="14" width="11" customWidth="1"/>
    <col min="15" max="15" width="9.28515625" customWidth="1"/>
    <col min="16" max="16" width="11.85546875" customWidth="1"/>
    <col min="17" max="17" width="15.140625" customWidth="1"/>
    <col min="18" max="18" width="13.7109375" customWidth="1"/>
    <col min="19" max="19" width="13.28515625" customWidth="1"/>
  </cols>
  <sheetData>
    <row r="1" spans="1:12" ht="15.75" x14ac:dyDescent="0.3">
      <c r="A1" s="67" t="s">
        <v>45</v>
      </c>
      <c r="B1" s="67"/>
      <c r="C1" s="67"/>
      <c r="D1" s="67"/>
      <c r="E1" s="67"/>
      <c r="F1" s="67"/>
      <c r="G1" s="67"/>
      <c r="H1" s="67"/>
      <c r="I1" s="67"/>
    </row>
    <row r="2" spans="1:12" ht="15.75" x14ac:dyDescent="0.3">
      <c r="A2" s="66" t="s">
        <v>44</v>
      </c>
      <c r="B2" s="65"/>
      <c r="C2" s="65"/>
      <c r="D2" s="65"/>
      <c r="E2" s="65"/>
      <c r="F2" s="65"/>
      <c r="G2" s="65"/>
      <c r="H2" s="65"/>
      <c r="I2" s="64"/>
    </row>
    <row r="3" spans="1:12" ht="15.75" x14ac:dyDescent="0.3">
      <c r="A3" s="63" t="s">
        <v>43</v>
      </c>
      <c r="B3" s="63"/>
      <c r="C3" s="63"/>
      <c r="D3" s="63"/>
      <c r="E3" s="63"/>
      <c r="F3" s="63"/>
      <c r="G3" s="63"/>
      <c r="H3" s="63"/>
      <c r="I3" s="63"/>
    </row>
    <row r="4" spans="1:12" ht="15.75" x14ac:dyDescent="0.3">
      <c r="A4" s="62" t="s">
        <v>42</v>
      </c>
      <c r="B4" s="62"/>
      <c r="C4" s="62"/>
      <c r="D4" s="62"/>
      <c r="E4" s="62"/>
      <c r="F4" s="62"/>
      <c r="G4" s="62"/>
      <c r="H4" s="62"/>
      <c r="I4" s="62"/>
    </row>
    <row r="5" spans="1:12" ht="15" customHeight="1" x14ac:dyDescent="0.25">
      <c r="A5" s="61" t="s">
        <v>41</v>
      </c>
      <c r="B5" s="60"/>
      <c r="C5" s="57" t="s">
        <v>40</v>
      </c>
      <c r="D5" s="57" t="s">
        <v>39</v>
      </c>
      <c r="E5" s="57" t="s">
        <v>38</v>
      </c>
      <c r="F5" s="57" t="s">
        <v>37</v>
      </c>
      <c r="G5" s="57" t="s">
        <v>36</v>
      </c>
      <c r="H5" s="57" t="s">
        <v>35</v>
      </c>
      <c r="I5" s="57" t="s">
        <v>34</v>
      </c>
    </row>
    <row r="6" spans="1:12" x14ac:dyDescent="0.25">
      <c r="A6" s="59"/>
      <c r="B6" s="58"/>
      <c r="C6" s="57"/>
      <c r="D6" s="57"/>
      <c r="E6" s="57"/>
      <c r="F6" s="57"/>
      <c r="G6" s="57"/>
      <c r="H6" s="57"/>
      <c r="I6" s="57"/>
    </row>
    <row r="7" spans="1:12" x14ac:dyDescent="0.25">
      <c r="A7" s="59"/>
      <c r="B7" s="58"/>
      <c r="C7" s="57"/>
      <c r="D7" s="57"/>
      <c r="E7" s="57"/>
      <c r="F7" s="57"/>
      <c r="G7" s="57"/>
      <c r="H7" s="57"/>
      <c r="I7" s="57"/>
    </row>
    <row r="8" spans="1:12" x14ac:dyDescent="0.25">
      <c r="A8" s="56"/>
      <c r="B8" s="55"/>
      <c r="C8" s="54"/>
      <c r="D8" s="54"/>
      <c r="E8" s="54"/>
      <c r="F8" s="54"/>
      <c r="G8" s="54"/>
      <c r="H8" s="54"/>
      <c r="I8" s="54"/>
    </row>
    <row r="9" spans="1:12" ht="6" customHeight="1" x14ac:dyDescent="0.25">
      <c r="A9" s="13"/>
      <c r="B9" s="12"/>
      <c r="C9" s="17"/>
      <c r="D9" s="17"/>
      <c r="E9" s="17"/>
      <c r="F9" s="17"/>
      <c r="G9" s="17"/>
      <c r="H9" s="17"/>
      <c r="I9" s="17"/>
    </row>
    <row r="10" spans="1:12" x14ac:dyDescent="0.25">
      <c r="A10" s="47" t="s">
        <v>33</v>
      </c>
      <c r="B10" s="46"/>
      <c r="C10" s="37">
        <f>+C11+C16</f>
        <v>798716140.88000011</v>
      </c>
      <c r="D10" s="35">
        <v>0</v>
      </c>
      <c r="E10" s="37">
        <f>+E11+E16</f>
        <v>6078078.9899999993</v>
      </c>
      <c r="F10" s="35">
        <v>0</v>
      </c>
      <c r="G10" s="37">
        <f>+G11+G16</f>
        <v>792638061.8900001</v>
      </c>
      <c r="H10" s="37">
        <f>+H11+H16</f>
        <v>28791255.969999999</v>
      </c>
      <c r="I10" s="35">
        <v>0</v>
      </c>
    </row>
    <row r="11" spans="1:12" x14ac:dyDescent="0.25">
      <c r="A11" s="53" t="s">
        <v>32</v>
      </c>
      <c r="B11" s="52"/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L11" s="51"/>
    </row>
    <row r="12" spans="1:12" x14ac:dyDescent="0.25">
      <c r="A12" s="45" t="s">
        <v>31</v>
      </c>
      <c r="B12" s="44"/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</row>
    <row r="13" spans="1:12" x14ac:dyDescent="0.25">
      <c r="A13" s="45" t="s">
        <v>30</v>
      </c>
      <c r="B13" s="44"/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</row>
    <row r="14" spans="1:12" x14ac:dyDescent="0.25">
      <c r="A14" s="45" t="s">
        <v>29</v>
      </c>
      <c r="B14" s="44"/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</row>
    <row r="15" spans="1:12" ht="9" customHeight="1" x14ac:dyDescent="0.25">
      <c r="A15" s="50"/>
      <c r="B15" s="49"/>
      <c r="C15" s="40"/>
      <c r="D15" s="40"/>
      <c r="E15" s="40"/>
      <c r="F15" s="40"/>
      <c r="G15" s="40"/>
      <c r="H15" s="40"/>
      <c r="I15" s="40"/>
    </row>
    <row r="16" spans="1:12" x14ac:dyDescent="0.25">
      <c r="A16" s="16" t="s">
        <v>28</v>
      </c>
      <c r="B16" s="15"/>
      <c r="C16" s="37">
        <f>+C17+C22+C23</f>
        <v>798716140.88000011</v>
      </c>
      <c r="D16" s="35">
        <v>0</v>
      </c>
      <c r="E16" s="37">
        <f>+E17+E22+E23</f>
        <v>6078078.9899999993</v>
      </c>
      <c r="F16" s="35">
        <v>0</v>
      </c>
      <c r="G16" s="37">
        <f>+G17+G22+G23</f>
        <v>792638061.8900001</v>
      </c>
      <c r="H16" s="37">
        <f>+H17+H22+H23</f>
        <v>28791255.969999999</v>
      </c>
      <c r="I16" s="35">
        <v>0</v>
      </c>
    </row>
    <row r="17" spans="1:9" x14ac:dyDescent="0.25">
      <c r="A17" s="45" t="s">
        <v>27</v>
      </c>
      <c r="B17" s="44"/>
      <c r="C17" s="37">
        <f>SUM(C18:C21)</f>
        <v>798716140.88000011</v>
      </c>
      <c r="D17" s="35">
        <v>0</v>
      </c>
      <c r="E17" s="37">
        <f>SUM(E18:E21)</f>
        <v>6078078.9899999993</v>
      </c>
      <c r="F17" s="35">
        <v>0</v>
      </c>
      <c r="G17" s="37">
        <f>SUM(G18:G21)</f>
        <v>792638061.8900001</v>
      </c>
      <c r="H17" s="37">
        <f>SUM(H18:H21)</f>
        <v>28791255.969999999</v>
      </c>
      <c r="I17" s="35">
        <v>0</v>
      </c>
    </row>
    <row r="18" spans="1:9" x14ac:dyDescent="0.25">
      <c r="A18" s="45" t="s">
        <v>26</v>
      </c>
      <c r="B18" s="44"/>
      <c r="C18" s="37">
        <v>521900072.74000007</v>
      </c>
      <c r="D18" s="35">
        <v>0</v>
      </c>
      <c r="E18" s="36">
        <f>1993946.06+2060472.74</f>
        <v>4054418.8</v>
      </c>
      <c r="F18" s="48">
        <v>0</v>
      </c>
      <c r="G18" s="36">
        <f>+C18+D18-E18+F18</f>
        <v>517845653.94000006</v>
      </c>
      <c r="H18" s="36">
        <f>8961456.46+9831721.91</f>
        <v>18793178.370000001</v>
      </c>
      <c r="I18" s="35">
        <v>0</v>
      </c>
    </row>
    <row r="19" spans="1:9" x14ac:dyDescent="0.25">
      <c r="A19" s="45" t="s">
        <v>26</v>
      </c>
      <c r="B19" s="44"/>
      <c r="C19" s="37">
        <v>170274660.55000001</v>
      </c>
      <c r="D19" s="35">
        <v>0</v>
      </c>
      <c r="E19" s="36">
        <f>612182.79+632607.85</f>
        <v>1244790.6400000001</v>
      </c>
      <c r="F19" s="48">
        <v>0</v>
      </c>
      <c r="G19" s="36">
        <f>+C19+D19-E19+F19</f>
        <v>169029869.91000003</v>
      </c>
      <c r="H19" s="36">
        <f>2947382.44+3202619.19</f>
        <v>6150001.6299999999</v>
      </c>
      <c r="I19" s="35">
        <v>0</v>
      </c>
    </row>
    <row r="20" spans="1:9" x14ac:dyDescent="0.25">
      <c r="A20" s="45" t="s">
        <v>26</v>
      </c>
      <c r="B20" s="44"/>
      <c r="C20" s="37">
        <v>106541407.59000002</v>
      </c>
      <c r="D20" s="35">
        <v>0</v>
      </c>
      <c r="E20" s="36">
        <f>383044.75+395824.8</f>
        <v>778869.55</v>
      </c>
      <c r="F20" s="48">
        <v>0</v>
      </c>
      <c r="G20" s="36">
        <f>+C20+D20-E20+F20</f>
        <v>105762538.04000002</v>
      </c>
      <c r="H20" s="36">
        <f>1844186.76+2003889.21</f>
        <v>3848075.9699999997</v>
      </c>
      <c r="I20" s="35">
        <v>0</v>
      </c>
    </row>
    <row r="21" spans="1:9" x14ac:dyDescent="0.25">
      <c r="A21" s="45" t="s">
        <v>25</v>
      </c>
      <c r="B21" s="44"/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</row>
    <row r="22" spans="1:9" x14ac:dyDescent="0.25">
      <c r="A22" s="45" t="s">
        <v>24</v>
      </c>
      <c r="B22" s="44"/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</row>
    <row r="23" spans="1:9" x14ac:dyDescent="0.25">
      <c r="A23" s="45" t="s">
        <v>23</v>
      </c>
      <c r="B23" s="44"/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</row>
    <row r="24" spans="1:9" ht="7.5" customHeight="1" x14ac:dyDescent="0.25">
      <c r="A24" s="13"/>
      <c r="B24" s="12"/>
      <c r="C24" s="40"/>
      <c r="D24" s="40"/>
      <c r="E24" s="40"/>
      <c r="F24" s="40"/>
      <c r="G24" s="40"/>
      <c r="H24" s="40"/>
      <c r="I24" s="40"/>
    </row>
    <row r="25" spans="1:9" x14ac:dyDescent="0.25">
      <c r="A25" s="47" t="s">
        <v>22</v>
      </c>
      <c r="B25" s="46"/>
      <c r="C25" s="37">
        <v>534608299.86000001</v>
      </c>
      <c r="D25" s="37">
        <v>14136616514.809999</v>
      </c>
      <c r="E25" s="37">
        <v>14228617195.049999</v>
      </c>
      <c r="F25" s="35">
        <v>0</v>
      </c>
      <c r="G25" s="37">
        <f>C25+D25-E25</f>
        <v>442607619.62000084</v>
      </c>
      <c r="H25" s="35">
        <v>0</v>
      </c>
      <c r="I25" s="35">
        <v>0</v>
      </c>
    </row>
    <row r="26" spans="1:9" ht="15" customHeight="1" x14ac:dyDescent="0.25">
      <c r="A26" s="45"/>
      <c r="B26" s="44"/>
      <c r="C26" s="37"/>
      <c r="D26" s="37"/>
      <c r="E26" s="35"/>
      <c r="F26" s="35"/>
      <c r="G26" s="37"/>
      <c r="H26" s="37"/>
      <c r="I26" s="35"/>
    </row>
    <row r="27" spans="1:9" x14ac:dyDescent="0.25">
      <c r="A27" s="43" t="s">
        <v>21</v>
      </c>
      <c r="B27" s="42"/>
      <c r="C27" s="40"/>
      <c r="D27" s="40"/>
      <c r="E27" s="40"/>
      <c r="F27" s="40"/>
      <c r="G27" s="40"/>
      <c r="H27" s="40"/>
      <c r="I27" s="40"/>
    </row>
    <row r="28" spans="1:9" ht="22.5" customHeight="1" x14ac:dyDescent="0.25">
      <c r="A28" s="43"/>
      <c r="B28" s="42"/>
      <c r="C28" s="37">
        <f>+C10+C25</f>
        <v>1333324440.7400002</v>
      </c>
      <c r="D28" s="37">
        <f>+D10+D25</f>
        <v>14136616514.809999</v>
      </c>
      <c r="E28" s="37">
        <f>+E10+E25</f>
        <v>14234695274.039999</v>
      </c>
      <c r="F28" s="35">
        <v>0</v>
      </c>
      <c r="G28" s="37">
        <f>+G10+G25</f>
        <v>1235245681.5100009</v>
      </c>
      <c r="H28" s="37">
        <f>+H10+H25</f>
        <v>28791255.969999999</v>
      </c>
      <c r="I28" s="35">
        <v>0</v>
      </c>
    </row>
    <row r="29" spans="1:9" ht="7.5" customHeight="1" x14ac:dyDescent="0.25">
      <c r="A29" s="13"/>
      <c r="B29" s="12"/>
      <c r="C29" s="40"/>
      <c r="D29" s="40"/>
      <c r="E29" s="40"/>
      <c r="F29" s="40"/>
      <c r="G29" s="40"/>
      <c r="H29" s="40"/>
      <c r="I29" s="40"/>
    </row>
    <row r="30" spans="1:9" ht="6" customHeight="1" x14ac:dyDescent="0.25">
      <c r="A30" s="13"/>
      <c r="B30" s="12"/>
      <c r="C30" s="40"/>
      <c r="D30" s="40"/>
      <c r="E30" s="40"/>
      <c r="F30" s="40"/>
      <c r="G30" s="40"/>
      <c r="H30" s="40"/>
      <c r="I30" s="40"/>
    </row>
    <row r="31" spans="1:9" ht="6" customHeight="1" x14ac:dyDescent="0.25">
      <c r="A31" s="13"/>
      <c r="B31" s="12"/>
      <c r="C31" s="40"/>
      <c r="D31" s="40"/>
      <c r="E31" s="40"/>
      <c r="F31" s="40"/>
      <c r="G31" s="40"/>
      <c r="H31" s="40"/>
      <c r="I31" s="40"/>
    </row>
    <row r="32" spans="1:9" x14ac:dyDescent="0.25">
      <c r="A32" s="19" t="s">
        <v>20</v>
      </c>
      <c r="B32" s="18"/>
      <c r="C32" s="40"/>
      <c r="D32" s="40"/>
      <c r="E32" s="40"/>
      <c r="F32" s="40"/>
      <c r="G32" s="40"/>
      <c r="H32" s="40"/>
      <c r="I32" s="40"/>
    </row>
    <row r="33" spans="1:9" x14ac:dyDescent="0.25">
      <c r="A33" s="19"/>
      <c r="B33" s="18"/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</row>
    <row r="34" spans="1:9" x14ac:dyDescent="0.25">
      <c r="A34" s="16" t="s">
        <v>19</v>
      </c>
      <c r="B34" s="15"/>
      <c r="C34" s="40"/>
      <c r="D34" s="40"/>
      <c r="E34" s="40"/>
      <c r="F34" s="40"/>
      <c r="G34" s="40"/>
      <c r="H34" s="40"/>
      <c r="I34" s="40"/>
    </row>
    <row r="35" spans="1:9" x14ac:dyDescent="0.25">
      <c r="A35" s="16" t="s">
        <v>18</v>
      </c>
      <c r="B35" s="15"/>
      <c r="C35" s="40"/>
      <c r="D35" s="40"/>
      <c r="E35" s="40"/>
      <c r="F35" s="40"/>
      <c r="G35" s="40"/>
      <c r="H35" s="40"/>
      <c r="I35" s="40"/>
    </row>
    <row r="36" spans="1:9" x14ac:dyDescent="0.25">
      <c r="A36" s="16" t="s">
        <v>17</v>
      </c>
      <c r="B36" s="15"/>
      <c r="C36" s="40"/>
      <c r="D36" s="40"/>
      <c r="E36" s="40"/>
      <c r="F36" s="40"/>
      <c r="G36" s="40"/>
      <c r="H36" s="40"/>
      <c r="I36" s="40"/>
    </row>
    <row r="37" spans="1:9" ht="6.75" customHeight="1" x14ac:dyDescent="0.25">
      <c r="A37" s="13"/>
      <c r="B37" s="12"/>
      <c r="C37" s="40"/>
      <c r="D37" s="40"/>
      <c r="E37" s="40"/>
      <c r="F37" s="40"/>
      <c r="G37" s="40"/>
      <c r="H37" s="40"/>
      <c r="I37" s="40"/>
    </row>
    <row r="38" spans="1:9" ht="15" customHeight="1" x14ac:dyDescent="0.25">
      <c r="A38" s="19" t="s">
        <v>16</v>
      </c>
      <c r="B38" s="18"/>
      <c r="C38" s="40"/>
      <c r="D38" s="40"/>
      <c r="E38" s="40"/>
      <c r="F38" s="40"/>
      <c r="G38" s="40"/>
      <c r="H38" s="40"/>
      <c r="I38" s="40"/>
    </row>
    <row r="39" spans="1:9" ht="18.75" customHeight="1" x14ac:dyDescent="0.25">
      <c r="A39" s="19"/>
      <c r="B39" s="18"/>
      <c r="C39" s="40"/>
      <c r="D39" s="40"/>
      <c r="E39" s="40"/>
      <c r="F39" s="40"/>
      <c r="G39" s="40"/>
      <c r="H39" s="40"/>
      <c r="I39" s="40"/>
    </row>
    <row r="40" spans="1:9" ht="6" customHeight="1" x14ac:dyDescent="0.25">
      <c r="A40" s="19"/>
      <c r="B40" s="18"/>
      <c r="C40" s="40"/>
      <c r="D40" s="40"/>
      <c r="E40" s="40"/>
      <c r="F40" s="40"/>
      <c r="G40" s="40"/>
      <c r="H40" s="40"/>
      <c r="I40" s="40"/>
    </row>
    <row r="41" spans="1:9" x14ac:dyDescent="0.25">
      <c r="A41" s="39" t="s">
        <v>15</v>
      </c>
      <c r="B41" s="38"/>
      <c r="C41" s="37">
        <v>59645811.635998756</v>
      </c>
      <c r="D41" s="35">
        <v>0</v>
      </c>
      <c r="E41" s="35">
        <v>0</v>
      </c>
      <c r="F41" s="35">
        <v>0</v>
      </c>
      <c r="G41" s="37">
        <v>58667486.712856799</v>
      </c>
      <c r="H41" s="36">
        <f>1771205.35+1810565.46</f>
        <v>3581770.81</v>
      </c>
      <c r="I41" s="35">
        <v>0</v>
      </c>
    </row>
    <row r="42" spans="1:9" x14ac:dyDescent="0.25">
      <c r="A42" s="39" t="s">
        <v>14</v>
      </c>
      <c r="B42" s="38"/>
      <c r="C42" s="37">
        <v>143305968.23922136</v>
      </c>
      <c r="D42" s="35">
        <v>0</v>
      </c>
      <c r="E42" s="35">
        <v>0</v>
      </c>
      <c r="F42" s="35">
        <v>0</v>
      </c>
      <c r="G42" s="37">
        <v>140890420.50772148</v>
      </c>
      <c r="H42" s="36">
        <f>4171639.73+4264342.83</f>
        <v>8435982.5600000005</v>
      </c>
      <c r="I42" s="35">
        <v>0</v>
      </c>
    </row>
    <row r="43" spans="1:9" x14ac:dyDescent="0.25">
      <c r="A43" s="39" t="s">
        <v>13</v>
      </c>
      <c r="B43" s="38"/>
      <c r="C43" s="37">
        <v>53347183.279948026</v>
      </c>
      <c r="D43" s="35">
        <v>0</v>
      </c>
      <c r="E43" s="35">
        <v>0</v>
      </c>
      <c r="F43" s="35">
        <v>0</v>
      </c>
      <c r="G43" s="37">
        <v>52561114.679162264</v>
      </c>
      <c r="H43" s="36">
        <f>1497050.42+1599122.04</f>
        <v>3096172.46</v>
      </c>
      <c r="I43" s="35">
        <v>0</v>
      </c>
    </row>
    <row r="44" spans="1:9" x14ac:dyDescent="0.25">
      <c r="A44" s="39" t="s">
        <v>12</v>
      </c>
      <c r="B44" s="38"/>
      <c r="C44" s="37">
        <v>5067379.5346063273</v>
      </c>
      <c r="D44" s="35">
        <v>0</v>
      </c>
      <c r="E44" s="35">
        <v>0</v>
      </c>
      <c r="F44" s="35">
        <v>0</v>
      </c>
      <c r="G44" s="37">
        <v>4993962.4819860719</v>
      </c>
      <c r="H44" s="36">
        <f>147188.04+143988.3</f>
        <v>291176.33999999997</v>
      </c>
      <c r="I44" s="35">
        <v>0</v>
      </c>
    </row>
    <row r="45" spans="1:9" x14ac:dyDescent="0.25">
      <c r="A45" s="34" t="s">
        <v>11</v>
      </c>
      <c r="B45" s="33"/>
      <c r="C45" s="32">
        <v>77962419.7276344</v>
      </c>
      <c r="D45" s="30">
        <v>0</v>
      </c>
      <c r="E45" s="30">
        <v>0</v>
      </c>
      <c r="F45" s="30">
        <v>0</v>
      </c>
      <c r="G45" s="32">
        <v>76930357.576131806</v>
      </c>
      <c r="H45" s="31">
        <f>2064002.22+2204729.65</f>
        <v>4268731.87</v>
      </c>
      <c r="I45" s="30">
        <v>0</v>
      </c>
    </row>
    <row r="46" spans="1:9" x14ac:dyDescent="0.25">
      <c r="E46" s="29"/>
    </row>
    <row r="47" spans="1:9" x14ac:dyDescent="0.25">
      <c r="A47" s="26" t="s">
        <v>10</v>
      </c>
      <c r="B47" s="28"/>
      <c r="C47" s="27" t="s">
        <v>9</v>
      </c>
      <c r="D47" s="27" t="s">
        <v>8</v>
      </c>
      <c r="E47" s="27" t="s">
        <v>7</v>
      </c>
      <c r="F47" s="26" t="s">
        <v>6</v>
      </c>
      <c r="G47" s="25"/>
      <c r="H47" s="26" t="s">
        <v>5</v>
      </c>
      <c r="I47" s="25"/>
    </row>
    <row r="48" spans="1:9" x14ac:dyDescent="0.25">
      <c r="A48" s="24"/>
      <c r="B48" s="23"/>
      <c r="C48" s="22"/>
      <c r="D48" s="22"/>
      <c r="E48" s="22"/>
      <c r="F48" s="21"/>
      <c r="G48" s="20"/>
      <c r="H48" s="21"/>
      <c r="I48" s="20"/>
    </row>
    <row r="49" spans="1:9" x14ac:dyDescent="0.25">
      <c r="A49" s="13"/>
      <c r="B49" s="12"/>
      <c r="C49" s="17"/>
      <c r="D49" s="17"/>
      <c r="E49" s="17"/>
      <c r="F49" s="13"/>
      <c r="G49" s="12"/>
      <c r="H49" s="13"/>
      <c r="I49" s="12"/>
    </row>
    <row r="50" spans="1:9" x14ac:dyDescent="0.25">
      <c r="A50" s="19" t="s">
        <v>4</v>
      </c>
      <c r="B50" s="18"/>
      <c r="C50" s="17"/>
      <c r="D50" s="17"/>
      <c r="E50" s="17"/>
      <c r="F50" s="13"/>
      <c r="G50" s="12"/>
      <c r="H50" s="13"/>
      <c r="I50" s="12"/>
    </row>
    <row r="51" spans="1:9" x14ac:dyDescent="0.25">
      <c r="A51" s="19"/>
      <c r="B51" s="18"/>
      <c r="C51" s="17"/>
      <c r="D51" s="17"/>
      <c r="E51" s="17"/>
      <c r="F51" s="13"/>
      <c r="G51" s="12"/>
      <c r="H51" s="13"/>
      <c r="I51" s="12"/>
    </row>
    <row r="52" spans="1:9" x14ac:dyDescent="0.25">
      <c r="A52" s="16"/>
      <c r="B52" s="15"/>
      <c r="C52" s="17"/>
      <c r="D52" s="17"/>
      <c r="E52" s="17"/>
      <c r="F52" s="13"/>
      <c r="G52" s="12"/>
      <c r="H52" s="13"/>
      <c r="I52" s="12"/>
    </row>
    <row r="53" spans="1:9" x14ac:dyDescent="0.25">
      <c r="A53" s="16" t="s">
        <v>3</v>
      </c>
      <c r="B53" s="15"/>
      <c r="C53" s="14">
        <v>0</v>
      </c>
      <c r="D53" s="14"/>
      <c r="E53" s="14"/>
      <c r="F53" s="13"/>
      <c r="G53" s="12"/>
      <c r="H53" s="11"/>
      <c r="I53" s="10"/>
    </row>
    <row r="54" spans="1:9" x14ac:dyDescent="0.25">
      <c r="A54" s="16" t="s">
        <v>2</v>
      </c>
      <c r="B54" s="15"/>
      <c r="C54" s="14">
        <v>0</v>
      </c>
      <c r="D54" s="14"/>
      <c r="E54" s="14"/>
      <c r="F54" s="13"/>
      <c r="G54" s="12"/>
      <c r="H54" s="11"/>
      <c r="I54" s="10"/>
    </row>
    <row r="55" spans="1:9" x14ac:dyDescent="0.25">
      <c r="A55" s="9" t="s">
        <v>1</v>
      </c>
      <c r="B55" s="8"/>
      <c r="C55" s="7">
        <v>0</v>
      </c>
      <c r="D55" s="7"/>
      <c r="E55" s="7"/>
      <c r="F55" s="6"/>
      <c r="G55" s="5"/>
      <c r="H55" s="4"/>
      <c r="I55" s="3"/>
    </row>
    <row r="56" spans="1:9" ht="27" customHeight="1" x14ac:dyDescent="0.25">
      <c r="A56" s="2" t="s">
        <v>0</v>
      </c>
      <c r="B56" s="2"/>
      <c r="C56" s="2"/>
      <c r="D56" s="2"/>
      <c r="E56" s="2"/>
      <c r="F56" s="2"/>
      <c r="G56" s="2"/>
      <c r="H56" s="2"/>
      <c r="I56" s="2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</sheetData>
  <mergeCells count="50">
    <mergeCell ref="H5:H8"/>
    <mergeCell ref="A5:B8"/>
    <mergeCell ref="C5:C8"/>
    <mergeCell ref="D5:D8"/>
    <mergeCell ref="E5:E8"/>
    <mergeCell ref="A1:I1"/>
    <mergeCell ref="A2:I2"/>
    <mergeCell ref="A3:I3"/>
    <mergeCell ref="A4:I4"/>
    <mergeCell ref="I5:I8"/>
    <mergeCell ref="G5:G8"/>
    <mergeCell ref="A36:B36"/>
    <mergeCell ref="A10:B10"/>
    <mergeCell ref="A11:B11"/>
    <mergeCell ref="F5:F8"/>
    <mergeCell ref="A18:B18"/>
    <mergeCell ref="A13:B13"/>
    <mergeCell ref="A14:B14"/>
    <mergeCell ref="A16:B16"/>
    <mergeCell ref="A17:B17"/>
    <mergeCell ref="A12:B12"/>
    <mergeCell ref="A38:B40"/>
    <mergeCell ref="A26:B26"/>
    <mergeCell ref="A21:B21"/>
    <mergeCell ref="A22:B22"/>
    <mergeCell ref="A23:B23"/>
    <mergeCell ref="A25:B25"/>
    <mergeCell ref="A27:B28"/>
    <mergeCell ref="A32:B33"/>
    <mergeCell ref="A34:B34"/>
    <mergeCell ref="A35:B35"/>
    <mergeCell ref="A44:B44"/>
    <mergeCell ref="A45:B45"/>
    <mergeCell ref="D47:D48"/>
    <mergeCell ref="E47:E48"/>
    <mergeCell ref="F47:G48"/>
    <mergeCell ref="A19:B19"/>
    <mergeCell ref="A20:B20"/>
    <mergeCell ref="A41:B41"/>
    <mergeCell ref="A42:B42"/>
    <mergeCell ref="A43:B43"/>
    <mergeCell ref="A54:B54"/>
    <mergeCell ref="A55:B55"/>
    <mergeCell ref="C47:C48"/>
    <mergeCell ref="A56:I56"/>
    <mergeCell ref="H47:I48"/>
    <mergeCell ref="A50:B51"/>
    <mergeCell ref="A47:B48"/>
    <mergeCell ref="A52:B52"/>
    <mergeCell ref="A53:B53"/>
  </mergeCells>
  <pageMargins left="0.11811023622047245" right="0" top="0.11811023622047245" bottom="0.39370078740157483" header="0.11811023622047245" footer="0.11811023622047245"/>
  <pageSetup scale="9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2019-03-26T19:18:35Z</dcterms:created>
  <dcterms:modified xsi:type="dcterms:W3CDTF">2019-03-26T19:19:06Z</dcterms:modified>
</cp:coreProperties>
</file>